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5460" tabRatio="500"/>
  </bookViews>
  <sheets>
    <sheet name="Dinheiro acumulado" sheetId="3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3" l="1"/>
  <c r="D25" i="3"/>
  <c r="D26" i="3"/>
  <c r="D27" i="3"/>
  <c r="D28" i="3"/>
  <c r="D29" i="3"/>
  <c r="D30" i="3"/>
  <c r="D31" i="3"/>
  <c r="C34" i="3"/>
  <c r="AE20" i="3"/>
  <c r="Z20" i="3"/>
  <c r="U20" i="3"/>
  <c r="P20" i="3"/>
  <c r="K20" i="3"/>
  <c r="F20" i="3"/>
  <c r="I23" i="3"/>
  <c r="I27" i="3"/>
  <c r="I28" i="3"/>
  <c r="N23" i="3"/>
  <c r="N27" i="3"/>
  <c r="N28" i="3"/>
  <c r="S23" i="3"/>
  <c r="S27" i="3"/>
  <c r="S28" i="3"/>
  <c r="AH23" i="3"/>
  <c r="AH27" i="3"/>
  <c r="AH28" i="3"/>
  <c r="AC23" i="3"/>
  <c r="AC27" i="3"/>
  <c r="AC28" i="3"/>
  <c r="X23" i="3"/>
  <c r="X27" i="3"/>
  <c r="X28" i="3"/>
  <c r="Q15" i="3"/>
  <c r="L15" i="3"/>
  <c r="G15" i="3"/>
  <c r="AF15" i="3"/>
  <c r="AA15" i="3"/>
  <c r="V15" i="3"/>
  <c r="B30" i="3"/>
  <c r="B29" i="3"/>
  <c r="B28" i="3"/>
  <c r="B27" i="3"/>
  <c r="B26" i="3"/>
  <c r="B25" i="3"/>
  <c r="AH32" i="3"/>
  <c r="AG15" i="3"/>
  <c r="AC32" i="3"/>
  <c r="AB15" i="3"/>
  <c r="X32" i="3"/>
  <c r="W15" i="3"/>
  <c r="S32" i="3"/>
  <c r="R15" i="3"/>
  <c r="N32" i="3"/>
  <c r="M15" i="3"/>
  <c r="D32" i="3"/>
  <c r="C12" i="3"/>
  <c r="C13" i="3"/>
  <c r="C14" i="3"/>
  <c r="C15" i="3"/>
  <c r="C16" i="3"/>
  <c r="C17" i="3"/>
  <c r="C18" i="3"/>
  <c r="C19" i="3"/>
  <c r="C11" i="3"/>
  <c r="C20" i="3"/>
  <c r="I32" i="3"/>
  <c r="H15" i="3"/>
  <c r="C29" i="3"/>
  <c r="C30" i="3"/>
  <c r="C31" i="3"/>
  <c r="C26" i="3"/>
  <c r="C27" i="3"/>
  <c r="C28" i="3"/>
  <c r="C25" i="3"/>
  <c r="C32" i="3"/>
</calcChain>
</file>

<file path=xl/comments1.xml><?xml version="1.0" encoding="utf-8"?>
<comments xmlns="http://schemas.openxmlformats.org/spreadsheetml/2006/main">
  <authors>
    <author>Renato Martins</author>
  </authors>
  <commentList>
    <comment ref="D9" authorId="0">
      <text>
        <r>
          <rPr>
            <b/>
            <u/>
            <sz val="11"/>
            <color indexed="81"/>
            <rFont val="Calibri"/>
          </rPr>
          <t>Instruções: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0"/>
            <color indexed="81"/>
            <rFont val="Calibri"/>
          </rPr>
          <t xml:space="preserve">1. Consulte e atualize o saldo das contas abaixo de maneira similar a "conciliação de saldos" de suas contas de </t>
        </r>
        <r>
          <rPr>
            <i/>
            <sz val="10"/>
            <color indexed="81"/>
            <rFont val="Calibri"/>
          </rPr>
          <t>dinheiro circulante</t>
        </r>
        <r>
          <rPr>
            <sz val="10"/>
            <color indexed="81"/>
            <rFont val="Calibri"/>
          </rPr>
          <t xml:space="preserve"> (isso é, como é feito dentro do goldmap.com.br).
2. </t>
        </r>
        <r>
          <rPr>
            <b/>
            <sz val="10"/>
            <color indexed="81"/>
            <rFont val="Calibri"/>
          </rPr>
          <t>Não</t>
        </r>
        <r>
          <rPr>
            <sz val="10"/>
            <color indexed="81"/>
            <rFont val="Calibri"/>
          </rPr>
          <t xml:space="preserve"> é necessário atualizar esses saldos semanalmente como no controle de saldos das contas de </t>
        </r>
        <r>
          <rPr>
            <i/>
            <sz val="10"/>
            <color indexed="81"/>
            <rFont val="Calibri"/>
          </rPr>
          <t>dinheiro circulante</t>
        </r>
        <r>
          <rPr>
            <sz val="10"/>
            <color indexed="81"/>
            <rFont val="Calibri"/>
          </rPr>
          <t>. Uma vez por mês é o suficiente.</t>
        </r>
      </text>
    </comment>
    <comment ref="D31" authorId="0">
      <text>
        <r>
          <rPr>
            <b/>
            <u/>
            <sz val="11"/>
            <color indexed="81"/>
            <rFont val="Calibri"/>
          </rPr>
          <t>Instruções:</t>
        </r>
        <r>
          <rPr>
            <b/>
            <sz val="11"/>
            <color indexed="81"/>
            <rFont val="Calibri"/>
          </rPr>
          <t xml:space="preserve">
</t>
        </r>
        <r>
          <rPr>
            <i/>
            <sz val="10"/>
            <color indexed="81"/>
            <rFont val="Calibri"/>
          </rPr>
          <t xml:space="preserve">
"Dê a cada real um propósito."</t>
        </r>
        <r>
          <rPr>
            <sz val="10"/>
            <color indexed="81"/>
            <rFont val="Calibri"/>
          </rPr>
          <t xml:space="preserve">
Esse campo </t>
        </r>
        <r>
          <rPr>
            <b/>
            <sz val="10"/>
            <color indexed="81"/>
            <rFont val="Calibri"/>
          </rPr>
          <t>sempre</t>
        </r>
        <r>
          <rPr>
            <sz val="10"/>
            <color indexed="81"/>
            <rFont val="Calibri"/>
          </rPr>
          <t xml:space="preserve"> deve ser estar zerado! Distribua uma eventual diferença presente nesse campo </t>
        </r>
        <r>
          <rPr>
            <u/>
            <sz val="10"/>
            <color indexed="81"/>
            <rFont val="Calibri"/>
          </rPr>
          <t>no saldo total já acumulado</t>
        </r>
        <r>
          <rPr>
            <sz val="10"/>
            <color indexed="81"/>
            <rFont val="Calibri"/>
          </rPr>
          <t xml:space="preserve"> de cada um de seus objetivos.</t>
        </r>
      </text>
    </comment>
    <comment ref="I31" authorId="0">
      <text>
        <r>
          <rPr>
            <b/>
            <u/>
            <sz val="11"/>
            <color indexed="81"/>
            <rFont val="Calibri"/>
          </rPr>
          <t>Instruções: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0"/>
            <color indexed="81"/>
            <rFont val="Calibri"/>
          </rPr>
          <t xml:space="preserve">
1. Esse campo deve ser atualizado mensalmente, tanto quando realizar aportes quanto quando receber juros </t>
        </r>
        <r>
          <rPr>
            <sz val="9"/>
            <color indexed="81"/>
            <rFont val="Calibri"/>
            <family val="2"/>
          </rPr>
          <t>em decorrência do investimento feito.</t>
        </r>
        <r>
          <rPr>
            <sz val="10"/>
            <color indexed="81"/>
            <rFont val="Calibri"/>
          </rPr>
          <t xml:space="preserve">
2. Esse campo deve considerar o </t>
        </r>
        <r>
          <rPr>
            <u/>
            <sz val="10"/>
            <color indexed="81"/>
            <rFont val="Calibri"/>
          </rPr>
          <t>valor total já acumulado</t>
        </r>
        <r>
          <rPr>
            <sz val="10"/>
            <color indexed="81"/>
            <rFont val="Calibri"/>
          </rPr>
          <t>, isso é, [o valor que você já tinha juntado antes de começar a poupar (pergunta 2)] + [a soma de todos os aportes já realizados] + [juros já recebidos referentes a esse "pote de dinheiro"].</t>
        </r>
      </text>
    </comment>
    <comment ref="N31" authorId="0">
      <text>
        <r>
          <rPr>
            <b/>
            <u/>
            <sz val="11"/>
            <color indexed="81"/>
            <rFont val="Calibri"/>
          </rPr>
          <t>Instruções: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0"/>
            <color indexed="81"/>
            <rFont val="Calibri"/>
          </rPr>
          <t xml:space="preserve">
1. Esse campo deve ser atualizado mensalmente, tanto quando realizar aportes quanto quando receber juros </t>
        </r>
        <r>
          <rPr>
            <sz val="9"/>
            <color indexed="81"/>
            <rFont val="Calibri"/>
            <family val="2"/>
          </rPr>
          <t>em decorrência do investimento feito.</t>
        </r>
        <r>
          <rPr>
            <sz val="10"/>
            <color indexed="81"/>
            <rFont val="Calibri"/>
          </rPr>
          <t xml:space="preserve">
2. Esse campo deve considerar o </t>
        </r>
        <r>
          <rPr>
            <u/>
            <sz val="10"/>
            <color indexed="81"/>
            <rFont val="Calibri"/>
          </rPr>
          <t>valor total já acumulado</t>
        </r>
        <r>
          <rPr>
            <sz val="10"/>
            <color indexed="81"/>
            <rFont val="Calibri"/>
          </rPr>
          <t>, isso é, [o valor que você já tinha juntado antes de começar a poupar (pergunta 2)] + [a soma de todos os aportes já realizados] + [juros já recebidos referentes a esse "pote de dinheiro"].</t>
        </r>
      </text>
    </comment>
    <comment ref="S31" authorId="0">
      <text>
        <r>
          <rPr>
            <b/>
            <u/>
            <sz val="11"/>
            <color indexed="81"/>
            <rFont val="Calibri"/>
          </rPr>
          <t>Instruções: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0"/>
            <color indexed="81"/>
            <rFont val="Calibri"/>
          </rPr>
          <t xml:space="preserve">
1. Esse campo deve ser atualizado mensalmente, tanto quando realizar aportes quanto quando receber juros </t>
        </r>
        <r>
          <rPr>
            <sz val="9"/>
            <color indexed="81"/>
            <rFont val="Calibri"/>
            <family val="2"/>
          </rPr>
          <t>em decorrência do investimento feito.</t>
        </r>
        <r>
          <rPr>
            <sz val="10"/>
            <color indexed="81"/>
            <rFont val="Calibri"/>
          </rPr>
          <t xml:space="preserve">
2. Esse campo deve considerar o </t>
        </r>
        <r>
          <rPr>
            <u/>
            <sz val="10"/>
            <color indexed="81"/>
            <rFont val="Calibri"/>
          </rPr>
          <t>valor total já acumulado</t>
        </r>
        <r>
          <rPr>
            <sz val="10"/>
            <color indexed="81"/>
            <rFont val="Calibri"/>
          </rPr>
          <t>, isso é, [o valor que você já tinha juntado antes de começar a poupar (pergunta 2)] + [a soma de todos os aportes já realizados] + [juros já recebidos referentes a esse "pote de dinheiro"].</t>
        </r>
      </text>
    </comment>
    <comment ref="X31" authorId="0">
      <text>
        <r>
          <rPr>
            <b/>
            <u/>
            <sz val="11"/>
            <color indexed="81"/>
            <rFont val="Calibri"/>
          </rPr>
          <t>Instruções: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0"/>
            <color indexed="81"/>
            <rFont val="Calibri"/>
          </rPr>
          <t xml:space="preserve">
1. Esse campo deve ser atualizado mensalmente, tanto quando realizar aportes quanto quando receber juros </t>
        </r>
        <r>
          <rPr>
            <sz val="9"/>
            <color indexed="81"/>
            <rFont val="Calibri"/>
            <family val="2"/>
          </rPr>
          <t>em decorrência do investimento feito.</t>
        </r>
        <r>
          <rPr>
            <sz val="10"/>
            <color indexed="81"/>
            <rFont val="Calibri"/>
          </rPr>
          <t xml:space="preserve">
2. Esse campo deve considerar o </t>
        </r>
        <r>
          <rPr>
            <u/>
            <sz val="10"/>
            <color indexed="81"/>
            <rFont val="Calibri"/>
          </rPr>
          <t>valor total já acumulado</t>
        </r>
        <r>
          <rPr>
            <sz val="10"/>
            <color indexed="81"/>
            <rFont val="Calibri"/>
          </rPr>
          <t>, isso é, [o valor que você já tinha juntado antes de começar a poupar (pergunta 2)] + [a soma de todos os aportes já realizados] + [juros já recebidos referentes a esse "pote de dinheiro"].</t>
        </r>
      </text>
    </comment>
    <comment ref="AC31" authorId="0">
      <text>
        <r>
          <rPr>
            <b/>
            <u/>
            <sz val="11"/>
            <color indexed="81"/>
            <rFont val="Calibri"/>
          </rPr>
          <t>Instruções: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0"/>
            <color indexed="81"/>
            <rFont val="Calibri"/>
          </rPr>
          <t xml:space="preserve">
1. Esse campo deve ser atualizado mensalmente, tanto quando realizar aportes quanto quando receber juros </t>
        </r>
        <r>
          <rPr>
            <sz val="9"/>
            <color indexed="81"/>
            <rFont val="Calibri"/>
            <family val="2"/>
          </rPr>
          <t>em decorrência do investimento feito.</t>
        </r>
        <r>
          <rPr>
            <sz val="10"/>
            <color indexed="81"/>
            <rFont val="Calibri"/>
          </rPr>
          <t xml:space="preserve">
2. Esse campo deve considerar o </t>
        </r>
        <r>
          <rPr>
            <u/>
            <sz val="10"/>
            <color indexed="81"/>
            <rFont val="Calibri"/>
          </rPr>
          <t>valor total já acumulado</t>
        </r>
        <r>
          <rPr>
            <sz val="10"/>
            <color indexed="81"/>
            <rFont val="Calibri"/>
          </rPr>
          <t>, isso é, [o valor que você já tinha juntado antes de começar a poupar (pergunta 2)] + [a soma de todos os aportes já realizados] + [juros já recebidos referentes a esse "pote de dinheiro"].</t>
        </r>
      </text>
    </comment>
    <comment ref="AH31" authorId="0">
      <text>
        <r>
          <rPr>
            <b/>
            <u/>
            <sz val="11"/>
            <color indexed="81"/>
            <rFont val="Calibri"/>
          </rPr>
          <t>Instruções: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0"/>
            <color indexed="81"/>
            <rFont val="Calibri"/>
          </rPr>
          <t xml:space="preserve">
1. Esse campo deve ser atualizado mensalmente, tanto quando realizar aportes quanto quando receber juros </t>
        </r>
        <r>
          <rPr>
            <sz val="9"/>
            <color indexed="81"/>
            <rFont val="Calibri"/>
            <family val="2"/>
          </rPr>
          <t>em decorrência do investimento feito.</t>
        </r>
        <r>
          <rPr>
            <sz val="10"/>
            <color indexed="81"/>
            <rFont val="Calibri"/>
          </rPr>
          <t xml:space="preserve">
2. Esse campo deve considerar o </t>
        </r>
        <r>
          <rPr>
            <u/>
            <sz val="10"/>
            <color indexed="81"/>
            <rFont val="Calibri"/>
          </rPr>
          <t>valor total já acumulado</t>
        </r>
        <r>
          <rPr>
            <sz val="10"/>
            <color indexed="81"/>
            <rFont val="Calibri"/>
          </rPr>
          <t>, isso é, [o valor que você já tinha juntado antes de começar a poupar (pergunta 2)] + [a soma de todos os aportes já realizados] + [juros já recebidos referentes a esse "pote de dinheiro"].</t>
        </r>
      </text>
    </comment>
    <comment ref="C34" authorId="0">
      <text>
        <r>
          <rPr>
            <b/>
            <u/>
            <sz val="11"/>
            <color indexed="81"/>
            <rFont val="Calibri"/>
          </rPr>
          <t xml:space="preserve">Instruções:
</t>
        </r>
        <r>
          <rPr>
            <sz val="10"/>
            <color indexed="81"/>
            <rFont val="Calibri"/>
          </rPr>
          <t xml:space="preserve">
1. Para a conciliação ficar "ok", é necessário que o campo </t>
        </r>
        <r>
          <rPr>
            <u/>
            <sz val="10"/>
            <color indexed="81"/>
            <rFont val="Calibri"/>
          </rPr>
          <t>valor não alocado</t>
        </r>
        <r>
          <rPr>
            <sz val="10"/>
            <color indexed="81"/>
            <rFont val="Calibri"/>
          </rPr>
          <t xml:space="preserve"> no Saldo dos Fundos de Dinheiro guardado/investido seja igual a zero.</t>
        </r>
      </text>
    </comment>
  </commentList>
</comments>
</file>

<file path=xl/sharedStrings.xml><?xml version="1.0" encoding="utf-8"?>
<sst xmlns="http://schemas.openxmlformats.org/spreadsheetml/2006/main" count="130" uniqueCount="50">
  <si>
    <t>Citibank Poupança</t>
  </si>
  <si>
    <t>MyCap Corretora</t>
  </si>
  <si>
    <t>Banif Invest</t>
  </si>
  <si>
    <t>Tov Corretora</t>
  </si>
  <si>
    <t>Outros investimentos</t>
  </si>
  <si>
    <t>Total &gt;&gt;&gt;</t>
  </si>
  <si>
    <t>Saldo atual</t>
  </si>
  <si>
    <t>Nome da conta</t>
  </si>
  <si>
    <t>Reserva de emergência</t>
  </si>
  <si>
    <t>Já acumulei:</t>
  </si>
  <si>
    <t>1. Quanto você quer juntar?</t>
  </si>
  <si>
    <t>3. Que dia você vai começar a poupar?</t>
  </si>
  <si>
    <t>4. Que dia você pretende chegar ao objetivo?</t>
  </si>
  <si>
    <t>6. Qual é a inflação ao mês?</t>
  </si>
  <si>
    <t>7. Qual é a rentabilidade mensal?</t>
  </si>
  <si>
    <t>5. Qual é o intervalo em meses p/ acumulação?</t>
  </si>
  <si>
    <t>9. Qual é a rentabilidade líquida?</t>
  </si>
  <si>
    <t>10. Quanto preciso economizar por mês?</t>
  </si>
  <si>
    <t>8. Qual é o imposto de renda para a aplicação?</t>
  </si>
  <si>
    <t>12. Quanto ainda falta acumular?</t>
  </si>
  <si>
    <t>Acompanhamento mensal:</t>
  </si>
  <si>
    <t>Saldos referentes a:</t>
  </si>
  <si>
    <t>%</t>
  </si>
  <si>
    <t>Fundo destinado a…</t>
  </si>
  <si>
    <t>Fundo para comprar um carro novo</t>
  </si>
  <si>
    <t>Valor não alocado</t>
  </si>
  <si>
    <r>
      <t xml:space="preserve">Dinheiro guardado/investido
</t>
    </r>
    <r>
      <rPr>
        <sz val="10"/>
        <color theme="0"/>
        <rFont val="Calibri"/>
        <scheme val="minor"/>
      </rPr>
      <t>(Onde o dinheiro está)</t>
    </r>
  </si>
  <si>
    <t>Detalhes do objetivo:</t>
  </si>
  <si>
    <t>Fundo p/ Independência Financeira</t>
  </si>
  <si>
    <t>-</t>
  </si>
  <si>
    <t>11. Qual é o saldo total atual já acumulado?</t>
  </si>
  <si>
    <r>
      <t xml:space="preserve">Saldo dos Fundos do Dinheiro guardado/investido
</t>
    </r>
    <r>
      <rPr>
        <sz val="10"/>
        <color theme="0"/>
        <rFont val="Calibri"/>
        <scheme val="minor"/>
      </rPr>
      <t>(Como esse dinheiro será usado)</t>
    </r>
  </si>
  <si>
    <t>Esse "pote de dinheiro" é para:</t>
  </si>
  <si>
    <t>Gerenciamento do dinheiro acumulado</t>
  </si>
  <si>
    <t>Acompanhe o blog:</t>
  </si>
  <si>
    <t>blog.goldmap.com.br</t>
  </si>
  <si>
    <t>Conheça o goldmap:</t>
  </si>
  <si>
    <t>goldmap.com.br</t>
  </si>
  <si>
    <t>Dê sugestões:</t>
  </si>
  <si>
    <t>goldmap@goldmap.com.br</t>
  </si>
  <si>
    <r>
      <t xml:space="preserve">Objetivo #1
</t>
    </r>
    <r>
      <rPr>
        <sz val="10"/>
        <color rgb="FF1D7AC7"/>
        <rFont val="Calibri"/>
        <scheme val="minor"/>
      </rPr>
      <t>(Cálculos do crescimento do seu dinheiro)</t>
    </r>
  </si>
  <si>
    <r>
      <t xml:space="preserve">Objetivo #2
</t>
    </r>
    <r>
      <rPr>
        <sz val="10"/>
        <color rgb="FF1D7AC7"/>
        <rFont val="Calibri"/>
        <scheme val="minor"/>
      </rPr>
      <t>(Cálculos do crescimento do seu dinheiro)</t>
    </r>
  </si>
  <si>
    <r>
      <t xml:space="preserve">Objetivo #3
</t>
    </r>
    <r>
      <rPr>
        <sz val="10"/>
        <color rgb="FF1D7AC7"/>
        <rFont val="Calibri"/>
        <scheme val="minor"/>
      </rPr>
      <t>(Cálculos do crescimento do seu dinheiro)</t>
    </r>
  </si>
  <si>
    <r>
      <t xml:space="preserve">Objetivo #4
</t>
    </r>
    <r>
      <rPr>
        <sz val="10"/>
        <color rgb="FF1D7AC7"/>
        <rFont val="Calibri"/>
        <scheme val="minor"/>
      </rPr>
      <t>(Cálculos do crescimento do seu dinheiro)</t>
    </r>
  </si>
  <si>
    <r>
      <t xml:space="preserve">Objetivo #5
</t>
    </r>
    <r>
      <rPr>
        <sz val="10"/>
        <color rgb="FF1D7AC7"/>
        <rFont val="Calibri"/>
        <scheme val="minor"/>
      </rPr>
      <t>(Cálculos do crescimento do seu dinheiro)</t>
    </r>
  </si>
  <si>
    <r>
      <t xml:space="preserve">Objetivo #6
</t>
    </r>
    <r>
      <rPr>
        <sz val="10"/>
        <color rgb="FF1D7AC7"/>
        <rFont val="Calibri"/>
        <scheme val="minor"/>
      </rPr>
      <t>(Cálculos do crescimento do seu dinheiro)</t>
    </r>
  </si>
  <si>
    <t>Dica: Vá apertando a tecla TAB que você verá quais campos podem ser editados.</t>
  </si>
  <si>
    <t>http://blog.goldmap.com.br/2016/06/como-gerenciar-poupancas-e-investimentos/</t>
  </si>
  <si>
    <r>
      <t>Essa planilha faz parte do post "</t>
    </r>
    <r>
      <rPr>
        <b/>
        <i/>
        <sz val="11"/>
        <color theme="1" tint="0.499984740745262"/>
        <rFont val="Calibri"/>
        <scheme val="minor"/>
      </rPr>
      <t>Como gerenciar poupanças e investimentos de maneira esperta</t>
    </r>
    <r>
      <rPr>
        <i/>
        <sz val="11"/>
        <color theme="1" tint="0.499984740745262"/>
        <rFont val="Calibri"/>
        <scheme val="minor"/>
      </rPr>
      <t>" publicado no blog do goldmap em 21/06/2016. Você pode deixar seus comentários, dúvidas e sugestões de melhoria na seção de comentários do post. Ele pode ser acessado em:</t>
    </r>
  </si>
  <si>
    <r>
      <t xml:space="preserve">A planilha está protegida (sem senha) apenas para evitar a edição de campos indevidos. Fique à vontade em alterá-la </t>
    </r>
    <r>
      <rPr>
        <b/>
        <i/>
        <sz val="11"/>
        <color theme="1" tint="0.499984740745262"/>
        <rFont val="Calibri"/>
        <scheme val="minor"/>
      </rPr>
      <t>para uso pessoal.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</si>
</sst>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R$&quot;#,##0.00;\-&quot;R$&quot;#,##0.00"/>
    <numFmt numFmtId="8" formatCode="&quot;R$&quot;#,##0.00;[Red]\-&quot;R$&quot;#,##0.00"/>
    <numFmt numFmtId="44" formatCode="_-&quot;R$&quot;* #,##0.00_-;\-&quot;R$&quot;* #,##0.00_-;_-&quot;R$&quot;* &quot;-&quot;??_-;_-@_-"/>
    <numFmt numFmtId="164" formatCode="0.0%"/>
    <numFmt numFmtId="165" formatCode="&quot;R$&quot;#,##0"/>
    <numFmt numFmtId="166" formatCode="0\ &quot;meses&quot;"/>
    <numFmt numFmtId="167" formatCode="dd/mm/yyyy"/>
  </numFmts>
  <fonts count="3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scheme val="minor"/>
    </font>
    <font>
      <b/>
      <sz val="11"/>
      <color theme="0" tint="-0.34998626667073579"/>
      <name val="Calibri"/>
      <scheme val="minor"/>
    </font>
    <font>
      <b/>
      <sz val="13"/>
      <color theme="0"/>
      <name val="Calibri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0"/>
      <color theme="0" tint="-0.249977111117893"/>
      <name val="Calibri"/>
      <scheme val="minor"/>
    </font>
    <font>
      <i/>
      <sz val="11"/>
      <color theme="0" tint="-0.249977111117893"/>
      <name val="Calibri"/>
      <scheme val="minor"/>
    </font>
    <font>
      <sz val="20"/>
      <color theme="1" tint="0.499984740745262"/>
      <name val="Arial"/>
    </font>
    <font>
      <sz val="11"/>
      <color theme="1" tint="0.34998626667073579"/>
      <name val="Calibri"/>
      <scheme val="minor"/>
    </font>
    <font>
      <sz val="11"/>
      <name val="Calibri"/>
      <scheme val="minor"/>
    </font>
    <font>
      <sz val="10"/>
      <color theme="0"/>
      <name val="Calibri"/>
      <scheme val="minor"/>
    </font>
    <font>
      <b/>
      <sz val="10"/>
      <color indexed="81"/>
      <name val="Calibri"/>
    </font>
    <font>
      <sz val="10"/>
      <color indexed="81"/>
      <name val="Calibri"/>
    </font>
    <font>
      <sz val="11"/>
      <color theme="1" tint="0.249977111117893"/>
      <name val="Calibri"/>
      <scheme val="minor"/>
    </font>
    <font>
      <b/>
      <sz val="11"/>
      <color theme="6" tint="-0.249977111117893"/>
      <name val="Calibri"/>
      <scheme val="minor"/>
    </font>
    <font>
      <sz val="9"/>
      <color indexed="81"/>
      <name val="Calibri"/>
      <family val="2"/>
    </font>
    <font>
      <sz val="11"/>
      <color theme="0" tint="-0.249977111117893"/>
      <name val="Calibri"/>
      <scheme val="minor"/>
    </font>
    <font>
      <b/>
      <sz val="11"/>
      <color indexed="81"/>
      <name val="Calibri"/>
    </font>
    <font>
      <b/>
      <u/>
      <sz val="11"/>
      <color indexed="81"/>
      <name val="Calibri"/>
    </font>
    <font>
      <u/>
      <sz val="10"/>
      <color indexed="81"/>
      <name val="Calibri"/>
    </font>
    <font>
      <i/>
      <sz val="10"/>
      <color indexed="81"/>
      <name val="Calibri"/>
    </font>
    <font>
      <b/>
      <sz val="18"/>
      <color theme="1"/>
      <name val="Calibri"/>
      <family val="2"/>
      <scheme val="minor"/>
    </font>
    <font>
      <sz val="9"/>
      <color rgb="FF808080"/>
      <name val="Calibri"/>
      <scheme val="minor"/>
    </font>
    <font>
      <sz val="10"/>
      <color theme="0" tint="-0.34998626667073579"/>
      <name val="Calibri"/>
      <scheme val="minor"/>
    </font>
    <font>
      <u/>
      <sz val="10"/>
      <color rgb="FF4493D2"/>
      <name val="Calibri"/>
      <scheme val="minor"/>
    </font>
    <font>
      <b/>
      <sz val="13"/>
      <color rgb="FF1D7AC7"/>
      <name val="Calibri"/>
      <scheme val="minor"/>
    </font>
    <font>
      <sz val="10"/>
      <color rgb="FF1D7AC7"/>
      <name val="Calibri"/>
      <scheme val="minor"/>
    </font>
    <font>
      <b/>
      <sz val="11"/>
      <color theme="1" tint="0.34998626667073579"/>
      <name val="Calibri"/>
      <scheme val="minor"/>
    </font>
    <font>
      <sz val="11"/>
      <color theme="1" tint="0.499984740745262"/>
      <name val="Calibri"/>
      <scheme val="minor"/>
    </font>
    <font>
      <sz val="9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9"/>
      <color theme="1" tint="0.499984740745262"/>
      <name val="Calibri"/>
      <scheme val="minor"/>
    </font>
    <font>
      <i/>
      <sz val="11"/>
      <color theme="1" tint="0.499984740745262"/>
      <name val="Calibri"/>
      <scheme val="minor"/>
    </font>
    <font>
      <i/>
      <u/>
      <sz val="11"/>
      <color rgb="FF4493D2"/>
      <name val="Calibri"/>
      <scheme val="minor"/>
    </font>
    <font>
      <b/>
      <i/>
      <sz val="11"/>
      <color theme="1" tint="0.49998474074526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D7AC7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ashed">
        <color theme="0" tint="-0.249977111117893"/>
      </top>
      <bottom/>
      <diagonal/>
    </border>
    <border>
      <left/>
      <right/>
      <top style="dashed">
        <color theme="0" tint="-0.249977111117893"/>
      </top>
      <bottom/>
      <diagonal/>
    </border>
    <border>
      <left/>
      <right style="thin">
        <color theme="0" tint="-0.249977111117893"/>
      </right>
      <top style="dashed">
        <color theme="0" tint="-0.249977111117893"/>
      </top>
      <bottom/>
      <diagonal/>
    </border>
  </borders>
  <cellStyleXfs count="134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13" fillId="0" borderId="6" xfId="0" applyFont="1" applyBorder="1" applyAlignment="1">
      <alignment vertical="center"/>
    </xf>
    <xf numFmtId="44" fontId="13" fillId="0" borderId="7" xfId="2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9" fontId="3" fillId="2" borderId="0" xfId="4" applyFont="1" applyFill="1" applyBorder="1" applyAlignment="1">
      <alignment horizontal="left" vertical="center"/>
    </xf>
    <xf numFmtId="9" fontId="3" fillId="2" borderId="0" xfId="1" applyFont="1" applyFill="1" applyBorder="1" applyAlignment="1">
      <alignment horizontal="left" vertical="center"/>
    </xf>
    <xf numFmtId="44" fontId="13" fillId="0" borderId="7" xfId="2" applyNumberFormat="1" applyFont="1" applyBorder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9" fontId="4" fillId="0" borderId="1" xfId="1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8" fontId="18" fillId="0" borderId="0" xfId="0" applyNumberFormat="1" applyFont="1" applyFill="1" applyBorder="1"/>
    <xf numFmtId="166" fontId="3" fillId="3" borderId="8" xfId="0" applyNumberFormat="1" applyFont="1" applyFill="1" applyBorder="1"/>
    <xf numFmtId="10" fontId="3" fillId="3" borderId="8" xfId="4" applyNumberFormat="1" applyFont="1" applyFill="1" applyBorder="1"/>
    <xf numFmtId="8" fontId="18" fillId="3" borderId="10" xfId="0" applyNumberFormat="1" applyFont="1" applyFill="1" applyBorder="1"/>
    <xf numFmtId="7" fontId="3" fillId="3" borderId="10" xfId="3" applyNumberFormat="1" applyFont="1" applyFill="1" applyBorder="1"/>
    <xf numFmtId="0" fontId="12" fillId="0" borderId="5" xfId="133" applyFont="1" applyBorder="1"/>
    <xf numFmtId="0" fontId="12" fillId="2" borderId="5" xfId="133" applyFont="1" applyFill="1" applyBorder="1" applyAlignment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  <protection locked="0"/>
    </xf>
    <xf numFmtId="44" fontId="3" fillId="2" borderId="8" xfId="2" applyNumberFormat="1" applyFont="1" applyFill="1" applyBorder="1" applyAlignment="1" applyProtection="1">
      <alignment horizontal="center" vertical="center"/>
      <protection locked="0"/>
    </xf>
    <xf numFmtId="14" fontId="12" fillId="2" borderId="10" xfId="0" applyNumberFormat="1" applyFont="1" applyFill="1" applyBorder="1" applyAlignment="1" applyProtection="1">
      <alignment horizontal="center" vertical="center"/>
      <protection locked="0"/>
    </xf>
    <xf numFmtId="7" fontId="3" fillId="2" borderId="8" xfId="3" applyNumberFormat="1" applyFont="1" applyFill="1" applyBorder="1" applyProtection="1">
      <protection locked="0"/>
    </xf>
    <xf numFmtId="167" fontId="3" fillId="2" borderId="8" xfId="0" applyNumberFormat="1" applyFont="1" applyFill="1" applyBorder="1" applyProtection="1">
      <protection locked="0"/>
    </xf>
    <xf numFmtId="10" fontId="3" fillId="2" borderId="8" xfId="4" applyNumberFormat="1" applyFont="1" applyFill="1" applyBorder="1" applyProtection="1">
      <protection locked="0"/>
    </xf>
    <xf numFmtId="9" fontId="3" fillId="2" borderId="8" xfId="4" applyNumberFormat="1" applyFont="1" applyFill="1" applyBorder="1" applyProtection="1">
      <protection locked="0"/>
    </xf>
    <xf numFmtId="164" fontId="3" fillId="2" borderId="8" xfId="4" applyNumberFormat="1" applyFont="1" applyFill="1" applyBorder="1" applyProtection="1">
      <protection locked="0"/>
    </xf>
    <xf numFmtId="0" fontId="26" fillId="0" borderId="0" xfId="0" applyFont="1"/>
    <xf numFmtId="0" fontId="27" fillId="0" borderId="0" xfId="0" applyFont="1" applyAlignment="1"/>
    <xf numFmtId="44" fontId="20" fillId="2" borderId="7" xfId="2" applyNumberFormat="1" applyFont="1" applyFill="1" applyBorder="1" applyAlignment="1">
      <alignment horizontal="center" vertical="center"/>
    </xf>
    <xf numFmtId="9" fontId="20" fillId="2" borderId="1" xfId="1" applyFont="1" applyFill="1" applyBorder="1" applyAlignment="1">
      <alignment horizontal="left" vertical="center"/>
    </xf>
    <xf numFmtId="44" fontId="3" fillId="2" borderId="8" xfId="133" applyNumberFormat="1" applyFont="1" applyFill="1" applyBorder="1" applyAlignment="1">
      <alignment horizontal="center" vertical="center"/>
    </xf>
    <xf numFmtId="0" fontId="33" fillId="0" borderId="0" xfId="0" applyFont="1" applyBorder="1" applyAlignment="1"/>
    <xf numFmtId="0" fontId="34" fillId="0" borderId="0" xfId="0" applyFont="1" applyAlignment="1">
      <alignment vertical="top" wrapText="1"/>
    </xf>
    <xf numFmtId="0" fontId="35" fillId="0" borderId="0" xfId="0" applyFont="1" applyBorder="1" applyAlignment="1"/>
    <xf numFmtId="44" fontId="13" fillId="0" borderId="1" xfId="2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13" fillId="0" borderId="3" xfId="0" applyFont="1" applyBorder="1" applyAlignment="1">
      <alignment vertical="center"/>
    </xf>
    <xf numFmtId="0" fontId="35" fillId="3" borderId="0" xfId="0" applyFont="1" applyFill="1" applyBorder="1" applyAlignment="1"/>
    <xf numFmtId="0" fontId="0" fillId="3" borderId="8" xfId="0" applyFill="1" applyBorder="1"/>
    <xf numFmtId="0" fontId="36" fillId="3" borderId="5" xfId="0" applyFont="1" applyFill="1" applyBorder="1" applyAlignment="1"/>
    <xf numFmtId="0" fontId="0" fillId="3" borderId="10" xfId="0" applyFill="1" applyBorder="1"/>
    <xf numFmtId="0" fontId="0" fillId="0" borderId="0" xfId="0" applyBorder="1" applyAlignment="1">
      <alignment horizontal="center"/>
    </xf>
    <xf numFmtId="0" fontId="28" fillId="0" borderId="0" xfId="133" applyFont="1" applyProtection="1"/>
    <xf numFmtId="0" fontId="17" fillId="3" borderId="9" xfId="0" applyFont="1" applyFill="1" applyBorder="1" applyAlignment="1">
      <alignment horizontal="left"/>
    </xf>
    <xf numFmtId="0" fontId="17" fillId="3" borderId="11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31" fillId="3" borderId="12" xfId="0" applyFont="1" applyFill="1" applyBorder="1" applyAlignment="1">
      <alignment horizontal="left" vertical="center"/>
    </xf>
    <xf numFmtId="0" fontId="31" fillId="3" borderId="13" xfId="0" applyFont="1" applyFill="1" applyBorder="1" applyAlignment="1">
      <alignment horizontal="left" vertical="center"/>
    </xf>
    <xf numFmtId="0" fontId="31" fillId="3" borderId="14" xfId="0" applyFont="1" applyFill="1" applyBorder="1" applyAlignment="1">
      <alignment horizontal="left" vertical="center"/>
    </xf>
    <xf numFmtId="0" fontId="32" fillId="3" borderId="5" xfId="0" applyFont="1" applyFill="1" applyBorder="1" applyAlignment="1">
      <alignment horizontal="left"/>
    </xf>
    <xf numFmtId="0" fontId="32" fillId="3" borderId="0" xfId="0" applyFont="1" applyFill="1" applyBorder="1" applyAlignment="1">
      <alignment horizontal="left"/>
    </xf>
    <xf numFmtId="9" fontId="11" fillId="0" borderId="0" xfId="4" applyFont="1" applyBorder="1" applyAlignment="1">
      <alignment horizontal="center"/>
    </xf>
    <xf numFmtId="0" fontId="31" fillId="3" borderId="2" xfId="0" applyFont="1" applyFill="1" applyBorder="1" applyAlignment="1">
      <alignment horizontal="left" vertical="center"/>
    </xf>
    <xf numFmtId="0" fontId="31" fillId="3" borderId="3" xfId="0" applyFont="1" applyFill="1" applyBorder="1" applyAlignment="1">
      <alignment horizontal="left" vertical="center"/>
    </xf>
    <xf numFmtId="0" fontId="31" fillId="3" borderId="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32" fillId="3" borderId="9" xfId="0" applyFont="1" applyFill="1" applyBorder="1" applyAlignment="1">
      <alignment horizontal="left"/>
    </xf>
    <xf numFmtId="0" fontId="32" fillId="3" borderId="11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5" fontId="11" fillId="0" borderId="0" xfId="4" applyNumberFormat="1" applyFont="1" applyBorder="1" applyAlignment="1">
      <alignment horizontal="center"/>
    </xf>
    <xf numFmtId="165" fontId="11" fillId="0" borderId="8" xfId="4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6" fillId="3" borderId="2" xfId="0" applyFont="1" applyFill="1" applyBorder="1" applyAlignment="1">
      <alignment horizontal="left" wrapText="1"/>
    </xf>
    <xf numFmtId="0" fontId="36" fillId="3" borderId="3" xfId="0" applyFont="1" applyFill="1" applyBorder="1" applyAlignment="1">
      <alignment horizontal="left" wrapText="1"/>
    </xf>
    <xf numFmtId="0" fontId="36" fillId="3" borderId="4" xfId="0" applyFont="1" applyFill="1" applyBorder="1" applyAlignment="1">
      <alignment horizontal="left" wrapText="1"/>
    </xf>
    <xf numFmtId="0" fontId="36" fillId="3" borderId="5" xfId="0" applyFont="1" applyFill="1" applyBorder="1" applyAlignment="1">
      <alignment horizontal="left" wrapText="1"/>
    </xf>
    <xf numFmtId="0" fontId="36" fillId="3" borderId="0" xfId="0" applyFont="1" applyFill="1" applyBorder="1" applyAlignment="1">
      <alignment horizontal="left" wrapText="1"/>
    </xf>
    <xf numFmtId="0" fontId="36" fillId="3" borderId="8" xfId="0" applyFont="1" applyFill="1" applyBorder="1" applyAlignment="1">
      <alignment horizontal="left" wrapText="1"/>
    </xf>
    <xf numFmtId="0" fontId="36" fillId="3" borderId="9" xfId="0" applyFont="1" applyFill="1" applyBorder="1" applyAlignment="1">
      <alignment horizontal="left" wrapText="1"/>
    </xf>
    <xf numFmtId="0" fontId="36" fillId="3" borderId="11" xfId="0" applyFont="1" applyFill="1" applyBorder="1" applyAlignment="1">
      <alignment horizontal="left" wrapText="1"/>
    </xf>
    <xf numFmtId="0" fontId="37" fillId="3" borderId="5" xfId="133" applyFont="1" applyFill="1" applyBorder="1" applyAlignment="1" applyProtection="1">
      <alignment horizontal="left"/>
    </xf>
    <xf numFmtId="0" fontId="37" fillId="3" borderId="0" xfId="133" applyFont="1" applyFill="1" applyBorder="1" applyAlignment="1" applyProtection="1">
      <alignment horizontal="left"/>
    </xf>
    <xf numFmtId="0" fontId="37" fillId="3" borderId="8" xfId="133" applyFont="1" applyFill="1" applyBorder="1" applyAlignment="1" applyProtection="1">
      <alignment horizontal="left"/>
    </xf>
  </cellXfs>
  <cellStyles count="134">
    <cellStyle name="Currency" xfId="3" builtinId="4"/>
    <cellStyle name="Currency 2" xfId="2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/>
    <cellStyle name="Normal" xfId="0" builtinId="0"/>
    <cellStyle name="Percent" xfId="4" builtinId="5"/>
    <cellStyle name="Percent 2" xfId="1"/>
  </cellStyles>
  <dxfs count="13">
    <dxf>
      <font>
        <b/>
        <i val="0"/>
        <color rgb="FF1D7AC7"/>
      </font>
      <fill>
        <patternFill patternType="solid">
          <fgColor indexed="64"/>
          <bgColor rgb="FFCBE3F4"/>
        </patternFill>
      </fill>
      <border>
        <left style="thin">
          <color rgb="FF1D7AC7"/>
        </left>
        <right style="thin">
          <color rgb="FF1D7AC7"/>
        </right>
        <top style="thin">
          <color rgb="FF1D7AC7"/>
        </top>
        <bottom style="thin">
          <color rgb="FF1D7AC7"/>
        </bottom>
      </border>
    </dxf>
    <dxf>
      <font>
        <color rgb="FF9C0006"/>
      </font>
      <fill>
        <patternFill>
          <bgColor rgb="FFFFC7CE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34998626667073579"/>
      </font>
      <fill>
        <patternFill patternType="none">
          <fgColor indexed="64"/>
          <bgColor auto="1"/>
        </patternFill>
      </fill>
    </dxf>
    <dxf>
      <font>
        <color theme="1" tint="0.499984740745262"/>
      </font>
      <fill>
        <patternFill patternType="none">
          <fgColor indexed="64"/>
          <bgColor auto="1"/>
        </patternFill>
      </fill>
    </dxf>
    <dxf>
      <font>
        <color theme="1" tint="0.34998626667073579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mruColors>
      <color rgb="FFCBE3F4"/>
      <color rgb="FF4493D2"/>
      <color rgb="FFFC6B08"/>
      <color rgb="FFE7EFD8"/>
      <color rgb="FF20B18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"/>
          <c:y val="0.11443661971831"/>
          <c:w val="1.0"/>
          <c:h val="0.83210261827027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4493D2"/>
            </a:solidFill>
          </c:spPr>
          <c:invertIfNegative val="0"/>
          <c:val>
            <c:numRef>
              <c:f>'Dinheiro acumulado'!$I$31</c:f>
              <c:numCache>
                <c:formatCode>"R$"#,##0.00;\-"R$"#,##0.00</c:formatCode>
                <c:ptCount val="1"/>
                <c:pt idx="0">
                  <c:v>13680.81</c:v>
                </c:pt>
              </c:numCache>
            </c:numRef>
          </c:val>
        </c:ser>
        <c:ser>
          <c:idx val="1"/>
          <c:order val="1"/>
          <c:spPr>
            <a:solidFill>
              <a:srgbClr val="CBE3F4"/>
            </a:solidFill>
          </c:spPr>
          <c:invertIfNegative val="0"/>
          <c:val>
            <c:numRef>
              <c:f>'Dinheiro acumulado'!$I$32</c:f>
              <c:numCache>
                <c:formatCode>"R$"#,##0.00;\-"R$"#,##0.00</c:formatCode>
                <c:ptCount val="1"/>
                <c:pt idx="0">
                  <c:v>634319.1899999999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2620536"/>
        <c:axId val="-2103292520"/>
      </c:barChart>
      <c:catAx>
        <c:axId val="-2102620536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3292520"/>
        <c:crosses val="autoZero"/>
        <c:auto val="1"/>
        <c:lblAlgn val="ctr"/>
        <c:lblOffset val="100"/>
        <c:noMultiLvlLbl val="0"/>
      </c:catAx>
      <c:valAx>
        <c:axId val="-2103292520"/>
        <c:scaling>
          <c:orientation val="minMax"/>
          <c:max val="1.0"/>
          <c:min val="0.0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-21026205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"/>
          <c:y val="0.11443661971831"/>
          <c:w val="1.0"/>
          <c:h val="0.83210261827027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4493D2"/>
            </a:solidFill>
          </c:spPr>
          <c:invertIfNegative val="0"/>
          <c:val>
            <c:numRef>
              <c:f>'Dinheiro acumulado'!$N$31</c:f>
              <c:numCache>
                <c:formatCode>"R$"#,##0.00;\-"R$"#,##0.00</c:formatCode>
                <c:ptCount val="1"/>
                <c:pt idx="0">
                  <c:v>1324.63</c:v>
                </c:pt>
              </c:numCache>
            </c:numRef>
          </c:val>
        </c:ser>
        <c:ser>
          <c:idx val="1"/>
          <c:order val="1"/>
          <c:spPr>
            <a:solidFill>
              <a:srgbClr val="CBE3F4"/>
            </a:solidFill>
          </c:spPr>
          <c:invertIfNegative val="0"/>
          <c:val>
            <c:numRef>
              <c:f>'Dinheiro acumulado'!$N$32</c:f>
              <c:numCache>
                <c:formatCode>"R$"#,##0.00;\-"R$"#,##0.00</c:formatCode>
                <c:ptCount val="1"/>
                <c:pt idx="0">
                  <c:v>25675.37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7230152"/>
        <c:axId val="-2087161240"/>
      </c:barChart>
      <c:catAx>
        <c:axId val="-2137230152"/>
        <c:scaling>
          <c:orientation val="minMax"/>
        </c:scaling>
        <c:delete val="1"/>
        <c:axPos val="b"/>
        <c:majorTickMark val="out"/>
        <c:minorTickMark val="none"/>
        <c:tickLblPos val="nextTo"/>
        <c:crossAx val="-2087161240"/>
        <c:crosses val="autoZero"/>
        <c:auto val="1"/>
        <c:lblAlgn val="ctr"/>
        <c:lblOffset val="100"/>
        <c:noMultiLvlLbl val="0"/>
      </c:catAx>
      <c:valAx>
        <c:axId val="-2087161240"/>
        <c:scaling>
          <c:orientation val="minMax"/>
          <c:max val="1.0"/>
          <c:min val="0.0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-21372301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"/>
          <c:y val="0.11443661971831"/>
          <c:w val="1.0"/>
          <c:h val="0.83210261827027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4493D2"/>
            </a:solidFill>
          </c:spPr>
          <c:invertIfNegative val="0"/>
          <c:val>
            <c:numRef>
              <c:f>'Dinheiro acumulado'!$S$31</c:f>
              <c:numCache>
                <c:formatCode>"R$"#,##0.00;\-"R$"#,##0.00</c:formatCode>
                <c:ptCount val="1"/>
                <c:pt idx="0">
                  <c:v>4956.48</c:v>
                </c:pt>
              </c:numCache>
            </c:numRef>
          </c:val>
        </c:ser>
        <c:ser>
          <c:idx val="1"/>
          <c:order val="1"/>
          <c:spPr>
            <a:solidFill>
              <a:srgbClr val="CBE3F4"/>
            </a:solidFill>
          </c:spPr>
          <c:invertIfNegative val="0"/>
          <c:val>
            <c:numRef>
              <c:f>'Dinheiro acumulado'!$S$32</c:f>
              <c:numCache>
                <c:formatCode>"R$"#,##0.00;\-"R$"#,##0.00</c:formatCode>
                <c:ptCount val="1"/>
                <c:pt idx="0">
                  <c:v>5043.52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8630648"/>
        <c:axId val="-2102638008"/>
      </c:barChart>
      <c:catAx>
        <c:axId val="-2108630648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2638008"/>
        <c:crosses val="autoZero"/>
        <c:auto val="1"/>
        <c:lblAlgn val="ctr"/>
        <c:lblOffset val="100"/>
        <c:noMultiLvlLbl val="0"/>
      </c:catAx>
      <c:valAx>
        <c:axId val="-2102638008"/>
        <c:scaling>
          <c:orientation val="minMax"/>
          <c:max val="1.0"/>
          <c:min val="0.0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-21086306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"/>
          <c:y val="0.11443661971831"/>
          <c:w val="1.0"/>
          <c:h val="0.83210261827027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4493D2"/>
            </a:solidFill>
          </c:spPr>
          <c:invertIfNegative val="0"/>
          <c:val>
            <c:numRef>
              <c:f>'Dinheiro acumulado'!$X$31</c:f>
              <c:numCache>
                <c:formatCode>"R$"#,##0.00;\-"R$"#,##0.00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rgbClr val="CBE3F4"/>
            </a:solidFill>
          </c:spPr>
          <c:invertIfNegative val="0"/>
          <c:val>
            <c:numRef>
              <c:f>'Dinheiro acumulado'!$X$32</c:f>
              <c:numCache>
                <c:formatCode>"R$"#,##0.00;\-"R$"#,##0.00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87240264"/>
        <c:axId val="-2087025736"/>
      </c:barChart>
      <c:catAx>
        <c:axId val="-2087240264"/>
        <c:scaling>
          <c:orientation val="minMax"/>
        </c:scaling>
        <c:delete val="1"/>
        <c:axPos val="b"/>
        <c:majorTickMark val="out"/>
        <c:minorTickMark val="none"/>
        <c:tickLblPos val="nextTo"/>
        <c:crossAx val="-2087025736"/>
        <c:crosses val="autoZero"/>
        <c:auto val="1"/>
        <c:lblAlgn val="ctr"/>
        <c:lblOffset val="100"/>
        <c:noMultiLvlLbl val="0"/>
      </c:catAx>
      <c:valAx>
        <c:axId val="-2087025736"/>
        <c:scaling>
          <c:orientation val="minMax"/>
          <c:max val="1.0"/>
          <c:min val="0.0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-2087240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"/>
          <c:y val="0.11443661971831"/>
          <c:w val="1.0"/>
          <c:h val="0.83210261827027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4493D2"/>
            </a:solidFill>
          </c:spPr>
          <c:invertIfNegative val="0"/>
          <c:val>
            <c:numRef>
              <c:f>'Dinheiro acumulado'!$AC$31</c:f>
              <c:numCache>
                <c:formatCode>"R$"#,##0.00;\-"R$"#,##0.00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rgbClr val="CBE3F4"/>
            </a:solidFill>
          </c:spPr>
          <c:invertIfNegative val="0"/>
          <c:val>
            <c:numRef>
              <c:f>'Dinheiro acumulado'!$AC$32</c:f>
              <c:numCache>
                <c:formatCode>"R$"#,##0.00;\-"R$"#,##0.00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91407896"/>
        <c:axId val="-2086873896"/>
      </c:barChart>
      <c:catAx>
        <c:axId val="-2091407896"/>
        <c:scaling>
          <c:orientation val="minMax"/>
        </c:scaling>
        <c:delete val="1"/>
        <c:axPos val="b"/>
        <c:majorTickMark val="out"/>
        <c:minorTickMark val="none"/>
        <c:tickLblPos val="nextTo"/>
        <c:crossAx val="-2086873896"/>
        <c:crosses val="autoZero"/>
        <c:auto val="1"/>
        <c:lblAlgn val="ctr"/>
        <c:lblOffset val="100"/>
        <c:noMultiLvlLbl val="0"/>
      </c:catAx>
      <c:valAx>
        <c:axId val="-2086873896"/>
        <c:scaling>
          <c:orientation val="minMax"/>
          <c:max val="1.0"/>
          <c:min val="0.0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-20914078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"/>
          <c:y val="0.11443661971831"/>
          <c:w val="1.0"/>
          <c:h val="0.83210261827027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4493D2"/>
            </a:solidFill>
          </c:spPr>
          <c:invertIfNegative val="0"/>
          <c:val>
            <c:numRef>
              <c:f>'Dinheiro acumulado'!$AH$31</c:f>
              <c:numCache>
                <c:formatCode>"R$"#,##0.00;\-"R$"#,##0.00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rgbClr val="CBE3F4"/>
            </a:solidFill>
          </c:spPr>
          <c:invertIfNegative val="0"/>
          <c:val>
            <c:numRef>
              <c:f>'Dinheiro acumulado'!$AH$32</c:f>
              <c:numCache>
                <c:formatCode>"R$"#,##0.00;\-"R$"#,##0.00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8219944"/>
        <c:axId val="-2086876552"/>
      </c:barChart>
      <c:catAx>
        <c:axId val="-2108219944"/>
        <c:scaling>
          <c:orientation val="minMax"/>
        </c:scaling>
        <c:delete val="1"/>
        <c:axPos val="b"/>
        <c:majorTickMark val="out"/>
        <c:minorTickMark val="none"/>
        <c:tickLblPos val="nextTo"/>
        <c:crossAx val="-2086876552"/>
        <c:crosses val="autoZero"/>
        <c:auto val="1"/>
        <c:lblAlgn val="ctr"/>
        <c:lblOffset val="100"/>
        <c:noMultiLvlLbl val="0"/>
      </c:catAx>
      <c:valAx>
        <c:axId val="-2086876552"/>
        <c:scaling>
          <c:orientation val="minMax"/>
          <c:max val="1.0"/>
          <c:min val="0.0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-2108219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image" Target="../media/image1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182880</xdr:rowOff>
    </xdr:from>
    <xdr:to>
      <xdr:col>6</xdr:col>
      <xdr:colOff>548640</xdr:colOff>
      <xdr:row>16</xdr:row>
      <xdr:rowOff>81280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</xdr:row>
      <xdr:rowOff>182880</xdr:rowOff>
    </xdr:from>
    <xdr:to>
      <xdr:col>11</xdr:col>
      <xdr:colOff>548640</xdr:colOff>
      <xdr:row>16</xdr:row>
      <xdr:rowOff>81280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9</xdr:row>
      <xdr:rowOff>182880</xdr:rowOff>
    </xdr:from>
    <xdr:to>
      <xdr:col>16</xdr:col>
      <xdr:colOff>548640</xdr:colOff>
      <xdr:row>16</xdr:row>
      <xdr:rowOff>81280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9</xdr:row>
      <xdr:rowOff>182880</xdr:rowOff>
    </xdr:from>
    <xdr:to>
      <xdr:col>21</xdr:col>
      <xdr:colOff>548640</xdr:colOff>
      <xdr:row>16</xdr:row>
      <xdr:rowOff>81280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9</xdr:row>
      <xdr:rowOff>182880</xdr:rowOff>
    </xdr:from>
    <xdr:to>
      <xdr:col>26</xdr:col>
      <xdr:colOff>548640</xdr:colOff>
      <xdr:row>16</xdr:row>
      <xdr:rowOff>81280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0</xdr:colOff>
      <xdr:row>9</xdr:row>
      <xdr:rowOff>182880</xdr:rowOff>
    </xdr:from>
    <xdr:to>
      <xdr:col>31</xdr:col>
      <xdr:colOff>548640</xdr:colOff>
      <xdr:row>16</xdr:row>
      <xdr:rowOff>81280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1689100</xdr:colOff>
      <xdr:row>4</xdr:row>
      <xdr:rowOff>5851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1600" y="193040"/>
          <a:ext cx="1689100" cy="584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oldmap.com.br/" TargetMode="External"/><Relationship Id="rId4" Type="http://schemas.openxmlformats.org/officeDocument/2006/relationships/hyperlink" Target="http://blog.goldmap.com.br/2016/06/como-gerenciar-poupancas-e-investimentos/?utm_source=planilha&amp;utm_medium=Link&amp;utm_content=button&amp;utm_campaign=gerenciar-poupancas-investimentos" TargetMode="External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mailto:goldmap@goldmap.com.br" TargetMode="External"/><Relationship Id="rId2" Type="http://schemas.openxmlformats.org/officeDocument/2006/relationships/hyperlink" Target="http://blog.goldmap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46"/>
  <sheetViews>
    <sheetView showGridLines="0" tabSelected="1" workbookViewId="0">
      <selection activeCell="D9" sqref="D9"/>
    </sheetView>
  </sheetViews>
  <sheetFormatPr baseColWidth="10" defaultRowHeight="15" x14ac:dyDescent="0"/>
  <cols>
    <col min="1" max="1" width="1.33203125" customWidth="1"/>
    <col min="2" max="2" width="33.5" bestFit="1" customWidth="1"/>
    <col min="3" max="3" width="7.1640625" bestFit="1" customWidth="1"/>
    <col min="4" max="4" width="13.6640625" bestFit="1" customWidth="1"/>
    <col min="5" max="5" width="10.83203125" customWidth="1"/>
    <col min="6" max="6" width="12.5" customWidth="1"/>
    <col min="7" max="7" width="17.83203125" customWidth="1"/>
    <col min="8" max="8" width="11.1640625" customWidth="1"/>
    <col min="9" max="9" width="12.6640625" bestFit="1" customWidth="1"/>
    <col min="10" max="10" width="2" customWidth="1"/>
    <col min="11" max="11" width="12.5" customWidth="1"/>
    <col min="12" max="12" width="17.83203125" customWidth="1"/>
    <col min="13" max="13" width="11.1640625" customWidth="1"/>
    <col min="14" max="14" width="12.6640625" bestFit="1" customWidth="1"/>
    <col min="15" max="15" width="2" customWidth="1"/>
    <col min="16" max="16" width="12.5" customWidth="1"/>
    <col min="17" max="17" width="17.83203125" customWidth="1"/>
    <col min="18" max="18" width="11.1640625" customWidth="1"/>
    <col min="19" max="19" width="12.6640625" bestFit="1" customWidth="1"/>
    <col min="20" max="20" width="2" customWidth="1"/>
    <col min="21" max="21" width="12.5" customWidth="1"/>
    <col min="22" max="22" width="17.83203125" customWidth="1"/>
    <col min="23" max="23" width="11.1640625" customWidth="1"/>
    <col min="24" max="24" width="12.6640625" bestFit="1" customWidth="1"/>
    <col min="25" max="25" width="2" customWidth="1"/>
    <col min="26" max="26" width="12.5" customWidth="1"/>
    <col min="27" max="27" width="17.83203125" customWidth="1"/>
    <col min="28" max="28" width="11.1640625" customWidth="1"/>
    <col min="29" max="29" width="12.6640625" bestFit="1" customWidth="1"/>
    <col min="30" max="30" width="2" customWidth="1"/>
    <col min="31" max="31" width="12.5" customWidth="1"/>
    <col min="32" max="32" width="17.83203125" customWidth="1"/>
    <col min="33" max="33" width="11.1640625" customWidth="1"/>
    <col min="34" max="34" width="12.6640625" bestFit="1" customWidth="1"/>
    <col min="35" max="35" width="2" customWidth="1"/>
  </cols>
  <sheetData>
    <row r="1" spans="2:34" ht="8" customHeight="1"/>
    <row r="2" spans="2:34">
      <c r="C2" s="82" t="s">
        <v>33</v>
      </c>
      <c r="D2" s="82"/>
      <c r="E2" s="82"/>
      <c r="F2" s="82"/>
      <c r="G2" s="82"/>
      <c r="I2" s="31"/>
      <c r="J2" s="31" t="s">
        <v>34</v>
      </c>
      <c r="L2" s="46" t="s">
        <v>35</v>
      </c>
    </row>
    <row r="3" spans="2:34">
      <c r="C3" s="82"/>
      <c r="D3" s="82"/>
      <c r="E3" s="82"/>
      <c r="F3" s="82"/>
      <c r="G3" s="82"/>
      <c r="I3" s="31"/>
      <c r="J3" s="31" t="s">
        <v>36</v>
      </c>
      <c r="L3" s="46" t="s">
        <v>37</v>
      </c>
    </row>
    <row r="4" spans="2:34">
      <c r="I4" s="31"/>
      <c r="J4" s="31" t="s">
        <v>38</v>
      </c>
      <c r="L4" s="46" t="s">
        <v>39</v>
      </c>
    </row>
    <row r="6" spans="2:34">
      <c r="B6" s="30" t="s">
        <v>46</v>
      </c>
    </row>
    <row r="7" spans="2:34" ht="16" customHeight="1">
      <c r="B7" s="49" t="s">
        <v>26</v>
      </c>
      <c r="C7" s="50"/>
      <c r="D7" s="50"/>
      <c r="F7" s="76" t="s">
        <v>40</v>
      </c>
      <c r="G7" s="77"/>
      <c r="H7" s="77"/>
      <c r="I7" s="78"/>
      <c r="K7" s="76" t="s">
        <v>41</v>
      </c>
      <c r="L7" s="77"/>
      <c r="M7" s="77"/>
      <c r="N7" s="78"/>
      <c r="P7" s="76" t="s">
        <v>42</v>
      </c>
      <c r="Q7" s="77"/>
      <c r="R7" s="77"/>
      <c r="S7" s="78"/>
      <c r="U7" s="76" t="s">
        <v>43</v>
      </c>
      <c r="V7" s="77"/>
      <c r="W7" s="77"/>
      <c r="X7" s="78"/>
      <c r="Z7" s="76" t="s">
        <v>44</v>
      </c>
      <c r="AA7" s="77"/>
      <c r="AB7" s="77"/>
      <c r="AC7" s="78"/>
      <c r="AE7" s="76" t="s">
        <v>45</v>
      </c>
      <c r="AF7" s="77"/>
      <c r="AG7" s="77"/>
      <c r="AH7" s="78"/>
    </row>
    <row r="8" spans="2:34" ht="15" customHeight="1">
      <c r="B8" s="50"/>
      <c r="C8" s="50"/>
      <c r="D8" s="50"/>
      <c r="F8" s="79"/>
      <c r="G8" s="80"/>
      <c r="H8" s="80"/>
      <c r="I8" s="81"/>
      <c r="K8" s="79"/>
      <c r="L8" s="80"/>
      <c r="M8" s="80"/>
      <c r="N8" s="81"/>
      <c r="P8" s="79"/>
      <c r="Q8" s="80"/>
      <c r="R8" s="80"/>
      <c r="S8" s="81"/>
      <c r="U8" s="79"/>
      <c r="V8" s="80"/>
      <c r="W8" s="80"/>
      <c r="X8" s="81"/>
      <c r="Z8" s="79"/>
      <c r="AA8" s="80"/>
      <c r="AB8" s="80"/>
      <c r="AC8" s="81"/>
      <c r="AE8" s="79"/>
      <c r="AF8" s="80"/>
      <c r="AG8" s="80"/>
      <c r="AH8" s="81"/>
    </row>
    <row r="9" spans="2:34" ht="15" customHeight="1">
      <c r="B9" s="74" t="s">
        <v>21</v>
      </c>
      <c r="C9" s="75"/>
      <c r="D9" s="24">
        <v>42542</v>
      </c>
      <c r="F9" s="51" t="s">
        <v>32</v>
      </c>
      <c r="G9" s="52"/>
      <c r="H9" s="52"/>
      <c r="I9" s="53"/>
      <c r="K9" s="51" t="s">
        <v>32</v>
      </c>
      <c r="L9" s="52"/>
      <c r="M9" s="52"/>
      <c r="N9" s="53"/>
      <c r="P9" s="51" t="s">
        <v>32</v>
      </c>
      <c r="Q9" s="52"/>
      <c r="R9" s="52"/>
      <c r="S9" s="53"/>
      <c r="U9" s="51" t="s">
        <v>32</v>
      </c>
      <c r="V9" s="52"/>
      <c r="W9" s="52"/>
      <c r="X9" s="53"/>
      <c r="Z9" s="51" t="s">
        <v>32</v>
      </c>
      <c r="AA9" s="52"/>
      <c r="AB9" s="52"/>
      <c r="AC9" s="53"/>
      <c r="AE9" s="51" t="s">
        <v>32</v>
      </c>
      <c r="AF9" s="52"/>
      <c r="AG9" s="52"/>
      <c r="AH9" s="53"/>
    </row>
    <row r="10" spans="2:34" ht="15" customHeight="1">
      <c r="B10" s="6" t="s">
        <v>7</v>
      </c>
      <c r="C10" s="7" t="s">
        <v>22</v>
      </c>
      <c r="D10" s="8" t="s">
        <v>6</v>
      </c>
      <c r="F10" s="54" t="s">
        <v>28</v>
      </c>
      <c r="G10" s="55"/>
      <c r="H10" s="55"/>
      <c r="I10" s="56"/>
      <c r="K10" s="54" t="s">
        <v>8</v>
      </c>
      <c r="L10" s="55"/>
      <c r="M10" s="55"/>
      <c r="N10" s="56"/>
      <c r="P10" s="54" t="s">
        <v>24</v>
      </c>
      <c r="Q10" s="55"/>
      <c r="R10" s="55"/>
      <c r="S10" s="56"/>
      <c r="U10" s="54" t="s">
        <v>29</v>
      </c>
      <c r="V10" s="55"/>
      <c r="W10" s="55"/>
      <c r="X10" s="56"/>
      <c r="Z10" s="54" t="s">
        <v>29</v>
      </c>
      <c r="AA10" s="55"/>
      <c r="AB10" s="55"/>
      <c r="AC10" s="56"/>
      <c r="AE10" s="54" t="s">
        <v>29</v>
      </c>
      <c r="AF10" s="55"/>
      <c r="AG10" s="55"/>
      <c r="AH10" s="56"/>
    </row>
    <row r="11" spans="2:34" ht="15" customHeight="1">
      <c r="B11" s="22" t="s">
        <v>0</v>
      </c>
      <c r="C11" s="9">
        <f>D11/$D$20</f>
        <v>0.30112884932912265</v>
      </c>
      <c r="D11" s="23">
        <v>6011.11</v>
      </c>
      <c r="F11" s="1"/>
      <c r="G11" s="2"/>
      <c r="H11" s="2"/>
      <c r="I11" s="3"/>
      <c r="K11" s="1"/>
      <c r="L11" s="2"/>
      <c r="M11" s="2"/>
      <c r="N11" s="3"/>
      <c r="P11" s="1"/>
      <c r="Q11" s="2"/>
      <c r="R11" s="2"/>
      <c r="S11" s="3"/>
      <c r="U11" s="1"/>
      <c r="V11" s="2"/>
      <c r="W11" s="2"/>
      <c r="X11" s="3"/>
      <c r="Z11" s="1"/>
      <c r="AA11" s="2"/>
      <c r="AB11" s="2"/>
      <c r="AC11" s="3"/>
      <c r="AE11" s="1"/>
      <c r="AF11" s="2"/>
      <c r="AG11" s="2"/>
      <c r="AH11" s="3"/>
    </row>
    <row r="12" spans="2:34" ht="15" customHeight="1">
      <c r="B12" s="22" t="s">
        <v>1</v>
      </c>
      <c r="C12" s="9">
        <f t="shared" ref="C12:C19" si="0">D12/$D$20</f>
        <v>0.60985165755598658</v>
      </c>
      <c r="D12" s="23">
        <v>12173.81</v>
      </c>
      <c r="F12" s="1"/>
      <c r="G12" s="2"/>
      <c r="H12" s="2"/>
      <c r="I12" s="3"/>
      <c r="K12" s="1"/>
      <c r="L12" s="2"/>
      <c r="M12" s="2"/>
      <c r="N12" s="3"/>
      <c r="P12" s="1"/>
      <c r="Q12" s="2"/>
      <c r="R12" s="2"/>
      <c r="S12" s="3"/>
      <c r="U12" s="1"/>
      <c r="V12" s="2"/>
      <c r="W12" s="2"/>
      <c r="X12" s="3"/>
      <c r="Z12" s="1"/>
      <c r="AA12" s="2"/>
      <c r="AB12" s="2"/>
      <c r="AC12" s="3"/>
      <c r="AE12" s="1"/>
      <c r="AF12" s="2"/>
      <c r="AG12" s="2"/>
      <c r="AH12" s="3"/>
    </row>
    <row r="13" spans="2:34" ht="15" customHeight="1">
      <c r="B13" s="22" t="s">
        <v>2</v>
      </c>
      <c r="C13" s="9">
        <f t="shared" si="0"/>
        <v>7.5493740081114452E-2</v>
      </c>
      <c r="D13" s="23">
        <v>1507</v>
      </c>
      <c r="F13" s="1"/>
      <c r="G13" s="2"/>
      <c r="H13" s="2"/>
      <c r="I13" s="3"/>
      <c r="K13" s="1"/>
      <c r="L13" s="2"/>
      <c r="M13" s="2"/>
      <c r="N13" s="3"/>
      <c r="P13" s="1"/>
      <c r="Q13" s="2"/>
      <c r="R13" s="2"/>
      <c r="S13" s="3"/>
      <c r="U13" s="1"/>
      <c r="V13" s="2"/>
      <c r="W13" s="2"/>
      <c r="X13" s="3"/>
      <c r="Z13" s="1"/>
      <c r="AA13" s="2"/>
      <c r="AB13" s="2"/>
      <c r="AC13" s="3"/>
      <c r="AE13" s="1"/>
      <c r="AF13" s="2"/>
      <c r="AG13" s="2"/>
      <c r="AH13" s="3"/>
    </row>
    <row r="14" spans="2:34" ht="15" customHeight="1">
      <c r="B14" s="22" t="s">
        <v>3</v>
      </c>
      <c r="C14" s="9">
        <f t="shared" si="0"/>
        <v>0</v>
      </c>
      <c r="D14" s="23">
        <v>0</v>
      </c>
      <c r="F14" s="1"/>
      <c r="G14" s="2"/>
      <c r="H14" s="70" t="s">
        <v>9</v>
      </c>
      <c r="I14" s="71"/>
      <c r="K14" s="1"/>
      <c r="L14" s="2"/>
      <c r="M14" s="70" t="s">
        <v>9</v>
      </c>
      <c r="N14" s="71"/>
      <c r="P14" s="1"/>
      <c r="Q14" s="2"/>
      <c r="R14" s="70" t="s">
        <v>9</v>
      </c>
      <c r="S14" s="71"/>
      <c r="U14" s="1"/>
      <c r="V14" s="2"/>
      <c r="W14" s="70" t="s">
        <v>9</v>
      </c>
      <c r="X14" s="71"/>
      <c r="Z14" s="1"/>
      <c r="AA14" s="2"/>
      <c r="AB14" s="70" t="s">
        <v>9</v>
      </c>
      <c r="AC14" s="71"/>
      <c r="AE14" s="1"/>
      <c r="AF14" s="2"/>
      <c r="AG14" s="70" t="s">
        <v>9</v>
      </c>
      <c r="AH14" s="71"/>
    </row>
    <row r="15" spans="2:34" ht="15" customHeight="1">
      <c r="B15" s="22" t="s">
        <v>4</v>
      </c>
      <c r="C15" s="9">
        <f t="shared" si="0"/>
        <v>1.3525753033776311E-2</v>
      </c>
      <c r="D15" s="23">
        <v>270</v>
      </c>
      <c r="F15" s="1"/>
      <c r="G15" s="62">
        <f>IF(I19=0,0,I31/I19)</f>
        <v>2.111236111111111E-2</v>
      </c>
      <c r="H15" s="72">
        <f>I31</f>
        <v>13680.81</v>
      </c>
      <c r="I15" s="73"/>
      <c r="K15" s="1"/>
      <c r="L15" s="62">
        <f>IF(N19=0,0,N31/N19)</f>
        <v>4.9060370370370372E-2</v>
      </c>
      <c r="M15" s="72">
        <f>N31</f>
        <v>1324.63</v>
      </c>
      <c r="N15" s="73"/>
      <c r="P15" s="1"/>
      <c r="Q15" s="62">
        <f>IF(S19=0,0,S31/S19)</f>
        <v>0.49564799999999998</v>
      </c>
      <c r="R15" s="72">
        <f>S31</f>
        <v>4956.4799999999996</v>
      </c>
      <c r="S15" s="73"/>
      <c r="U15" s="1"/>
      <c r="V15" s="62">
        <f>IF(X19=0,0,X31/X19)</f>
        <v>0</v>
      </c>
      <c r="W15" s="72">
        <f>X31</f>
        <v>0</v>
      </c>
      <c r="X15" s="73"/>
      <c r="Z15" s="1"/>
      <c r="AA15" s="62">
        <f>IF(AC19=0,0,AC31/AC19)</f>
        <v>0</v>
      </c>
      <c r="AB15" s="72">
        <f>AC31</f>
        <v>0</v>
      </c>
      <c r="AC15" s="73"/>
      <c r="AE15" s="1"/>
      <c r="AF15" s="62">
        <f>IF(AH19=0,0,AH31/AH19)</f>
        <v>0</v>
      </c>
      <c r="AG15" s="72">
        <f>AH31</f>
        <v>0</v>
      </c>
      <c r="AH15" s="73"/>
    </row>
    <row r="16" spans="2:34" ht="15" customHeight="1">
      <c r="B16" s="22"/>
      <c r="C16" s="9">
        <f t="shared" si="0"/>
        <v>0</v>
      </c>
      <c r="D16" s="23">
        <v>0</v>
      </c>
      <c r="F16" s="1"/>
      <c r="G16" s="62"/>
      <c r="H16" s="72"/>
      <c r="I16" s="73"/>
      <c r="K16" s="1"/>
      <c r="L16" s="62"/>
      <c r="M16" s="72"/>
      <c r="N16" s="73"/>
      <c r="P16" s="1"/>
      <c r="Q16" s="62"/>
      <c r="R16" s="72"/>
      <c r="S16" s="73"/>
      <c r="U16" s="1"/>
      <c r="V16" s="62"/>
      <c r="W16" s="72"/>
      <c r="X16" s="73"/>
      <c r="Z16" s="1"/>
      <c r="AA16" s="62"/>
      <c r="AB16" s="72"/>
      <c r="AC16" s="73"/>
      <c r="AE16" s="1"/>
      <c r="AF16" s="62"/>
      <c r="AG16" s="72"/>
      <c r="AH16" s="73"/>
    </row>
    <row r="17" spans="2:34" ht="15" customHeight="1">
      <c r="B17" s="22"/>
      <c r="C17" s="9">
        <f t="shared" si="0"/>
        <v>0</v>
      </c>
      <c r="D17" s="23">
        <v>0</v>
      </c>
      <c r="F17" s="1"/>
      <c r="G17" s="2"/>
      <c r="H17" s="2"/>
      <c r="I17" s="3"/>
      <c r="K17" s="1"/>
      <c r="L17" s="2"/>
      <c r="M17" s="2"/>
      <c r="N17" s="3"/>
      <c r="P17" s="1"/>
      <c r="Q17" s="2"/>
      <c r="R17" s="2"/>
      <c r="S17" s="3"/>
      <c r="U17" s="1"/>
      <c r="V17" s="2"/>
      <c r="W17" s="2"/>
      <c r="X17" s="3"/>
      <c r="Z17" s="1"/>
      <c r="AA17" s="2"/>
      <c r="AB17" s="2"/>
      <c r="AC17" s="3"/>
      <c r="AE17" s="1"/>
      <c r="AF17" s="2"/>
      <c r="AG17" s="2"/>
      <c r="AH17" s="3"/>
    </row>
    <row r="18" spans="2:34" ht="15" customHeight="1">
      <c r="B18" s="22"/>
      <c r="C18" s="9">
        <f t="shared" si="0"/>
        <v>0</v>
      </c>
      <c r="D18" s="23">
        <v>0</v>
      </c>
      <c r="F18" s="57" t="s">
        <v>27</v>
      </c>
      <c r="G18" s="58"/>
      <c r="H18" s="58"/>
      <c r="I18" s="59"/>
      <c r="K18" s="57" t="s">
        <v>27</v>
      </c>
      <c r="L18" s="58"/>
      <c r="M18" s="58"/>
      <c r="N18" s="59"/>
      <c r="P18" s="57" t="s">
        <v>27</v>
      </c>
      <c r="Q18" s="58"/>
      <c r="R18" s="58"/>
      <c r="S18" s="59"/>
      <c r="U18" s="57" t="s">
        <v>27</v>
      </c>
      <c r="V18" s="58"/>
      <c r="W18" s="58"/>
      <c r="X18" s="59"/>
      <c r="Z18" s="57" t="s">
        <v>27</v>
      </c>
      <c r="AA18" s="58"/>
      <c r="AB18" s="58"/>
      <c r="AC18" s="59"/>
      <c r="AE18" s="57" t="s">
        <v>27</v>
      </c>
      <c r="AF18" s="58"/>
      <c r="AG18" s="58"/>
      <c r="AH18" s="59"/>
    </row>
    <row r="19" spans="2:34" ht="15" customHeight="1">
      <c r="B19" s="22"/>
      <c r="C19" s="9">
        <f t="shared" si="0"/>
        <v>0</v>
      </c>
      <c r="D19" s="23">
        <v>0</v>
      </c>
      <c r="F19" s="60" t="s">
        <v>10</v>
      </c>
      <c r="G19" s="61"/>
      <c r="H19" s="61"/>
      <c r="I19" s="25">
        <v>648000</v>
      </c>
      <c r="K19" s="60" t="s">
        <v>10</v>
      </c>
      <c r="L19" s="61"/>
      <c r="M19" s="61"/>
      <c r="N19" s="25">
        <v>27000</v>
      </c>
      <c r="P19" s="60" t="s">
        <v>10</v>
      </c>
      <c r="Q19" s="61"/>
      <c r="R19" s="61"/>
      <c r="S19" s="25">
        <v>10000</v>
      </c>
      <c r="U19" s="60" t="s">
        <v>10</v>
      </c>
      <c r="V19" s="61"/>
      <c r="W19" s="61"/>
      <c r="X19" s="25">
        <v>0</v>
      </c>
      <c r="Z19" s="60" t="s">
        <v>10</v>
      </c>
      <c r="AA19" s="61"/>
      <c r="AB19" s="61"/>
      <c r="AC19" s="25">
        <v>0</v>
      </c>
      <c r="AE19" s="60" t="s">
        <v>10</v>
      </c>
      <c r="AF19" s="61"/>
      <c r="AG19" s="61"/>
      <c r="AH19" s="25">
        <v>0</v>
      </c>
    </row>
    <row r="20" spans="2:34" ht="15" customHeight="1">
      <c r="B20" s="4" t="s">
        <v>5</v>
      </c>
      <c r="C20" s="13">
        <f>SUM(C11:C19)</f>
        <v>1</v>
      </c>
      <c r="D20" s="5">
        <f>SUM(D11:D19)</f>
        <v>19961.919999999998</v>
      </c>
      <c r="F20" s="60" t="str">
        <f>CONCATENATE("2. Quanto você já tinha juntado antes de ", DAY(I21),"/",MONTH(I21),"/",YEAR(I21), "?")</f>
        <v>2. Quanto você já tinha juntado antes de 21/6/2014?</v>
      </c>
      <c r="G20" s="61"/>
      <c r="H20" s="61"/>
      <c r="I20" s="25">
        <v>0</v>
      </c>
      <c r="K20" s="60" t="str">
        <f>CONCATENATE("2. Quanto você já tinha juntado antes de ", DAY(N21),"/",MONTH(N21),"/",YEAR(N21), "?")</f>
        <v>2. Quanto você já tinha juntado antes de 21/6/2016?</v>
      </c>
      <c r="L20" s="61"/>
      <c r="M20" s="61"/>
      <c r="N20" s="25">
        <v>0</v>
      </c>
      <c r="P20" s="60" t="str">
        <f>CONCATENATE("2. Quanto você já tinha juntado antes de ", DAY(S21),"/",MONTH(S21),"/",YEAR(S21), "?")</f>
        <v>2. Quanto você já tinha juntado antes de 21/6/2016?</v>
      </c>
      <c r="Q20" s="61"/>
      <c r="R20" s="61"/>
      <c r="S20" s="25">
        <v>4500</v>
      </c>
      <c r="U20" s="60" t="str">
        <f>CONCATENATE("2. Quanto você já tinha juntado antes de ", DAY(X21),"/",MONTH(X21),"/",YEAR(X21), "?")</f>
        <v>2. Quanto você já tinha juntado antes de 1/12/2016?</v>
      </c>
      <c r="V20" s="61"/>
      <c r="W20" s="61"/>
      <c r="X20" s="25">
        <v>0</v>
      </c>
      <c r="Z20" s="60" t="str">
        <f>CONCATENATE("2. Quanto você já tinha juntado antes de ", DAY(AC21),"/",MONTH(AC21),"/",YEAR(AC21), "?")</f>
        <v>2. Quanto você já tinha juntado antes de 1/12/2016?</v>
      </c>
      <c r="AA20" s="61"/>
      <c r="AB20" s="61"/>
      <c r="AC20" s="25">
        <v>0</v>
      </c>
      <c r="AE20" s="60" t="str">
        <f>CONCATENATE("2. Quanto você já tinha juntado antes de ", DAY(AH21),"/",MONTH(AH21),"/",YEAR(AH21), "?")</f>
        <v>2. Quanto você já tinha juntado antes de 1/12/2016?</v>
      </c>
      <c r="AF20" s="61"/>
      <c r="AG20" s="61"/>
      <c r="AH20" s="25">
        <v>0</v>
      </c>
    </row>
    <row r="21" spans="2:34" ht="15" customHeight="1">
      <c r="F21" s="60" t="s">
        <v>11</v>
      </c>
      <c r="G21" s="61"/>
      <c r="H21" s="61"/>
      <c r="I21" s="26">
        <v>41811</v>
      </c>
      <c r="K21" s="60" t="s">
        <v>11</v>
      </c>
      <c r="L21" s="61"/>
      <c r="M21" s="61"/>
      <c r="N21" s="26">
        <v>42542</v>
      </c>
      <c r="P21" s="60" t="s">
        <v>11</v>
      </c>
      <c r="Q21" s="61"/>
      <c r="R21" s="61"/>
      <c r="S21" s="26">
        <v>42542</v>
      </c>
      <c r="U21" s="60" t="s">
        <v>11</v>
      </c>
      <c r="V21" s="61"/>
      <c r="W21" s="61"/>
      <c r="X21" s="26">
        <v>42705</v>
      </c>
      <c r="Z21" s="60" t="s">
        <v>11</v>
      </c>
      <c r="AA21" s="61"/>
      <c r="AB21" s="61"/>
      <c r="AC21" s="26">
        <v>42705</v>
      </c>
      <c r="AE21" s="60" t="s">
        <v>11</v>
      </c>
      <c r="AF21" s="61"/>
      <c r="AG21" s="61"/>
      <c r="AH21" s="26">
        <v>42705</v>
      </c>
    </row>
    <row r="22" spans="2:34" ht="15" customHeight="1">
      <c r="B22" s="49" t="s">
        <v>31</v>
      </c>
      <c r="C22" s="50"/>
      <c r="D22" s="50"/>
      <c r="F22" s="60" t="s">
        <v>12</v>
      </c>
      <c r="G22" s="61"/>
      <c r="H22" s="61"/>
      <c r="I22" s="26">
        <v>52628</v>
      </c>
      <c r="K22" s="60" t="s">
        <v>12</v>
      </c>
      <c r="L22" s="61"/>
      <c r="M22" s="61"/>
      <c r="N22" s="26">
        <v>44368</v>
      </c>
      <c r="P22" s="60" t="s">
        <v>12</v>
      </c>
      <c r="Q22" s="61"/>
      <c r="R22" s="61"/>
      <c r="S22" s="26">
        <v>42907</v>
      </c>
      <c r="U22" s="60" t="s">
        <v>12</v>
      </c>
      <c r="V22" s="61"/>
      <c r="W22" s="61"/>
      <c r="X22" s="26">
        <v>43070</v>
      </c>
      <c r="Z22" s="60" t="s">
        <v>12</v>
      </c>
      <c r="AA22" s="61"/>
      <c r="AB22" s="61"/>
      <c r="AC22" s="26">
        <v>43070</v>
      </c>
      <c r="AE22" s="60" t="s">
        <v>12</v>
      </c>
      <c r="AF22" s="61"/>
      <c r="AG22" s="61"/>
      <c r="AH22" s="26">
        <v>43070</v>
      </c>
    </row>
    <row r="23" spans="2:34" ht="15" customHeight="1">
      <c r="B23" s="50"/>
      <c r="C23" s="50"/>
      <c r="D23" s="50"/>
      <c r="F23" s="60" t="s">
        <v>15</v>
      </c>
      <c r="G23" s="61"/>
      <c r="H23" s="61"/>
      <c r="I23" s="16">
        <f>FLOOR((I22-I21)/30,1)</f>
        <v>360</v>
      </c>
      <c r="K23" s="60" t="s">
        <v>15</v>
      </c>
      <c r="L23" s="61"/>
      <c r="M23" s="61"/>
      <c r="N23" s="16">
        <f>FLOOR((N22-N21)/30,1)</f>
        <v>60</v>
      </c>
      <c r="P23" s="60" t="s">
        <v>15</v>
      </c>
      <c r="Q23" s="61"/>
      <c r="R23" s="61"/>
      <c r="S23" s="16">
        <f>FLOOR((S22-S21)/30,1)</f>
        <v>12</v>
      </c>
      <c r="U23" s="60" t="s">
        <v>15</v>
      </c>
      <c r="V23" s="61"/>
      <c r="W23" s="61"/>
      <c r="X23" s="16">
        <f>FLOOR((X22-X21)/30,1)</f>
        <v>12</v>
      </c>
      <c r="Z23" s="60" t="s">
        <v>15</v>
      </c>
      <c r="AA23" s="61"/>
      <c r="AB23" s="61"/>
      <c r="AC23" s="16">
        <f>FLOOR((AC22-AC21)/30,1)</f>
        <v>12</v>
      </c>
      <c r="AE23" s="60" t="s">
        <v>15</v>
      </c>
      <c r="AF23" s="61"/>
      <c r="AG23" s="61"/>
      <c r="AH23" s="16">
        <f>FLOOR((AH22-AH21)/30,1)</f>
        <v>12</v>
      </c>
    </row>
    <row r="24" spans="2:34" ht="15" customHeight="1">
      <c r="B24" s="6" t="s">
        <v>23</v>
      </c>
      <c r="C24" s="7" t="s">
        <v>22</v>
      </c>
      <c r="D24" s="8" t="s">
        <v>6</v>
      </c>
      <c r="F24" s="60" t="s">
        <v>13</v>
      </c>
      <c r="G24" s="61"/>
      <c r="H24" s="61"/>
      <c r="I24" s="27">
        <v>4.1000000000000003E-3</v>
      </c>
      <c r="K24" s="60" t="s">
        <v>13</v>
      </c>
      <c r="L24" s="61"/>
      <c r="M24" s="61"/>
      <c r="N24" s="27">
        <v>4.1000000000000003E-3</v>
      </c>
      <c r="P24" s="60" t="s">
        <v>13</v>
      </c>
      <c r="Q24" s="61"/>
      <c r="R24" s="61"/>
      <c r="S24" s="27">
        <v>4.1000000000000003E-3</v>
      </c>
      <c r="U24" s="60" t="s">
        <v>13</v>
      </c>
      <c r="V24" s="61"/>
      <c r="W24" s="61"/>
      <c r="X24" s="27">
        <v>4.1000000000000003E-3</v>
      </c>
      <c r="Z24" s="60" t="s">
        <v>13</v>
      </c>
      <c r="AA24" s="61"/>
      <c r="AB24" s="61"/>
      <c r="AC24" s="27">
        <v>4.1000000000000003E-3</v>
      </c>
      <c r="AE24" s="60" t="s">
        <v>13</v>
      </c>
      <c r="AF24" s="61"/>
      <c r="AG24" s="61"/>
      <c r="AH24" s="27">
        <v>4.1000000000000003E-3</v>
      </c>
    </row>
    <row r="25" spans="2:34" ht="15" customHeight="1">
      <c r="B25" s="20" t="str">
        <f>F10</f>
        <v>Fundo p/ Independência Financeira</v>
      </c>
      <c r="C25" s="10">
        <f>D25/$D$32</f>
        <v>0.68534539763710112</v>
      </c>
      <c r="D25" s="34">
        <f>I31</f>
        <v>13680.81</v>
      </c>
      <c r="F25" s="60" t="s">
        <v>14</v>
      </c>
      <c r="G25" s="61"/>
      <c r="H25" s="61"/>
      <c r="I25" s="27">
        <v>1.2999999999999999E-2</v>
      </c>
      <c r="K25" s="60" t="s">
        <v>14</v>
      </c>
      <c r="L25" s="61"/>
      <c r="M25" s="61"/>
      <c r="N25" s="29">
        <v>5.0000000000000001E-3</v>
      </c>
      <c r="P25" s="60" t="s">
        <v>14</v>
      </c>
      <c r="Q25" s="61"/>
      <c r="R25" s="61"/>
      <c r="S25" s="29">
        <v>5.0000000000000001E-3</v>
      </c>
      <c r="U25" s="60" t="s">
        <v>14</v>
      </c>
      <c r="V25" s="61"/>
      <c r="W25" s="61"/>
      <c r="X25" s="29">
        <v>5.0000000000000001E-3</v>
      </c>
      <c r="Z25" s="60" t="s">
        <v>14</v>
      </c>
      <c r="AA25" s="61"/>
      <c r="AB25" s="61"/>
      <c r="AC25" s="29">
        <v>5.0000000000000001E-3</v>
      </c>
      <c r="AE25" s="60" t="s">
        <v>14</v>
      </c>
      <c r="AF25" s="61"/>
      <c r="AG25" s="61"/>
      <c r="AH25" s="29">
        <v>5.0000000000000001E-3</v>
      </c>
    </row>
    <row r="26" spans="2:34" ht="15" customHeight="1">
      <c r="B26" s="21" t="str">
        <f>K10</f>
        <v>Reserva de emergência</v>
      </c>
      <c r="C26" s="10">
        <f>D26/$D$32</f>
        <v>6.6357845337522661E-2</v>
      </c>
      <c r="D26" s="34">
        <f>N31</f>
        <v>1324.63</v>
      </c>
      <c r="F26" s="60" t="s">
        <v>18</v>
      </c>
      <c r="G26" s="61"/>
      <c r="H26" s="61"/>
      <c r="I26" s="28">
        <v>0.15</v>
      </c>
      <c r="K26" s="60" t="s">
        <v>18</v>
      </c>
      <c r="L26" s="61"/>
      <c r="M26" s="61"/>
      <c r="N26" s="28">
        <v>0</v>
      </c>
      <c r="P26" s="60" t="s">
        <v>18</v>
      </c>
      <c r="Q26" s="61"/>
      <c r="R26" s="61"/>
      <c r="S26" s="28">
        <v>0</v>
      </c>
      <c r="U26" s="60" t="s">
        <v>18</v>
      </c>
      <c r="V26" s="61"/>
      <c r="W26" s="61"/>
      <c r="X26" s="28">
        <v>0</v>
      </c>
      <c r="Z26" s="60" t="s">
        <v>18</v>
      </c>
      <c r="AA26" s="61"/>
      <c r="AB26" s="61"/>
      <c r="AC26" s="28">
        <v>0</v>
      </c>
      <c r="AE26" s="60" t="s">
        <v>18</v>
      </c>
      <c r="AF26" s="61"/>
      <c r="AG26" s="61"/>
      <c r="AH26" s="28">
        <v>0</v>
      </c>
    </row>
    <row r="27" spans="2:34" ht="15" customHeight="1">
      <c r="B27" s="21" t="str">
        <f>P10</f>
        <v>Fundo para comprar um carro novo</v>
      </c>
      <c r="C27" s="10">
        <f>D27/$D$32</f>
        <v>0.24829675702537632</v>
      </c>
      <c r="D27" s="34">
        <f>S31</f>
        <v>4956.4799999999996</v>
      </c>
      <c r="F27" s="60" t="s">
        <v>16</v>
      </c>
      <c r="G27" s="61"/>
      <c r="H27" s="61"/>
      <c r="I27" s="17">
        <f>(1+I25*(1-I26))/(1+I24)-1</f>
        <v>6.9216213524549985E-3</v>
      </c>
      <c r="K27" s="60" t="s">
        <v>16</v>
      </c>
      <c r="L27" s="61"/>
      <c r="M27" s="61"/>
      <c r="N27" s="17">
        <f>(1+N25*(1-N26))/(1+N24)-1</f>
        <v>8.9632506722425731E-4</v>
      </c>
      <c r="P27" s="60" t="s">
        <v>16</v>
      </c>
      <c r="Q27" s="61"/>
      <c r="R27" s="61"/>
      <c r="S27" s="17">
        <f>(1+S25*(1-S26))/(1+S24)-1</f>
        <v>8.9632506722425731E-4</v>
      </c>
      <c r="U27" s="60" t="s">
        <v>16</v>
      </c>
      <c r="V27" s="61"/>
      <c r="W27" s="61"/>
      <c r="X27" s="17">
        <f>(1+X25*(1-X26))/(1+X24)-1</f>
        <v>8.9632506722425731E-4</v>
      </c>
      <c r="Z27" s="60" t="s">
        <v>16</v>
      </c>
      <c r="AA27" s="61"/>
      <c r="AB27" s="61"/>
      <c r="AC27" s="17">
        <f>(1+AC25*(1-AC26))/(1+AC24)-1</f>
        <v>8.9632506722425731E-4</v>
      </c>
      <c r="AE27" s="60" t="s">
        <v>16</v>
      </c>
      <c r="AF27" s="61"/>
      <c r="AG27" s="61"/>
      <c r="AH27" s="17">
        <f>(1+AH25*(1-AH26))/(1+AH24)-1</f>
        <v>8.9632506722425731E-4</v>
      </c>
    </row>
    <row r="28" spans="2:34" ht="15" customHeight="1">
      <c r="B28" s="21" t="str">
        <f>U10</f>
        <v>-</v>
      </c>
      <c r="C28" s="10">
        <f>D28/$D$32</f>
        <v>0</v>
      </c>
      <c r="D28" s="34">
        <f>X31</f>
        <v>0</v>
      </c>
      <c r="F28" s="68" t="s">
        <v>17</v>
      </c>
      <c r="G28" s="69"/>
      <c r="H28" s="69"/>
      <c r="I28" s="18">
        <f>IF(I23=0,0,-PMT(I27,I23,-I20,I19))</f>
        <v>408.50647127848987</v>
      </c>
      <c r="K28" s="68" t="s">
        <v>17</v>
      </c>
      <c r="L28" s="69"/>
      <c r="M28" s="69"/>
      <c r="N28" s="18">
        <f>IF(N23=0,0,-PMT(N27,N23,-N20,N19))</f>
        <v>438.20965963426181</v>
      </c>
      <c r="P28" s="68" t="s">
        <v>17</v>
      </c>
      <c r="Q28" s="69"/>
      <c r="R28" s="69"/>
      <c r="S28" s="18">
        <f>IF(S23=0,0,-PMT(S27,S23,-S20,S19))</f>
        <v>452.04477045706847</v>
      </c>
      <c r="U28" s="68" t="s">
        <v>17</v>
      </c>
      <c r="V28" s="69"/>
      <c r="W28" s="69"/>
      <c r="X28" s="18">
        <f>IF(X23=0,0,-PMT(X27,X23,-X20,X19))</f>
        <v>0</v>
      </c>
      <c r="Z28" s="68" t="s">
        <v>17</v>
      </c>
      <c r="AA28" s="69"/>
      <c r="AB28" s="69"/>
      <c r="AC28" s="18">
        <f>IF(AC23=0,0,-PMT(AC27,AC23,-AC20,AC19))</f>
        <v>0</v>
      </c>
      <c r="AE28" s="68" t="s">
        <v>17</v>
      </c>
      <c r="AF28" s="69"/>
      <c r="AG28" s="69"/>
      <c r="AH28" s="18">
        <f>IF(AH23=0,0,-PMT(AH27,AH23,-AH20,AH19))</f>
        <v>0</v>
      </c>
    </row>
    <row r="29" spans="2:34" ht="15" customHeight="1">
      <c r="B29" s="21" t="str">
        <f>Z10</f>
        <v>-</v>
      </c>
      <c r="C29" s="10">
        <f t="shared" ref="C29:C31" si="1">D29/$D$32</f>
        <v>0</v>
      </c>
      <c r="D29" s="34">
        <f>AC31</f>
        <v>0</v>
      </c>
      <c r="F29" s="14"/>
      <c r="G29" s="14"/>
      <c r="H29" s="14"/>
      <c r="I29" s="15"/>
      <c r="K29" s="14"/>
      <c r="L29" s="14"/>
      <c r="M29" s="14"/>
      <c r="N29" s="15"/>
      <c r="P29" s="14"/>
      <c r="Q29" s="14"/>
      <c r="R29" s="14"/>
      <c r="S29" s="15"/>
      <c r="U29" s="14"/>
      <c r="V29" s="14"/>
      <c r="W29" s="14"/>
      <c r="X29" s="15"/>
      <c r="Z29" s="14"/>
      <c r="AA29" s="14"/>
      <c r="AB29" s="14"/>
      <c r="AC29" s="15"/>
      <c r="AE29" s="14"/>
      <c r="AF29" s="14"/>
      <c r="AG29" s="14"/>
      <c r="AH29" s="15"/>
    </row>
    <row r="30" spans="2:34" ht="15" customHeight="1">
      <c r="B30" s="21" t="str">
        <f>AE10</f>
        <v>-</v>
      </c>
      <c r="C30" s="10">
        <f t="shared" si="1"/>
        <v>0</v>
      </c>
      <c r="D30" s="34">
        <f>AH31</f>
        <v>0</v>
      </c>
      <c r="F30" s="63" t="s">
        <v>20</v>
      </c>
      <c r="G30" s="64"/>
      <c r="H30" s="64"/>
      <c r="I30" s="65"/>
      <c r="K30" s="63" t="s">
        <v>20</v>
      </c>
      <c r="L30" s="64"/>
      <c r="M30" s="64"/>
      <c r="N30" s="65"/>
      <c r="P30" s="63" t="s">
        <v>20</v>
      </c>
      <c r="Q30" s="64"/>
      <c r="R30" s="64"/>
      <c r="S30" s="65"/>
      <c r="U30" s="63" t="s">
        <v>20</v>
      </c>
      <c r="V30" s="64"/>
      <c r="W30" s="64"/>
      <c r="X30" s="65"/>
      <c r="Z30" s="63" t="s">
        <v>20</v>
      </c>
      <c r="AA30" s="64"/>
      <c r="AB30" s="64"/>
      <c r="AC30" s="65"/>
      <c r="AE30" s="63" t="s">
        <v>20</v>
      </c>
      <c r="AF30" s="64"/>
      <c r="AG30" s="64"/>
      <c r="AH30" s="65"/>
    </row>
    <row r="31" spans="2:34" ht="15" customHeight="1">
      <c r="B31" s="12" t="s">
        <v>25</v>
      </c>
      <c r="C31" s="33">
        <f t="shared" si="1"/>
        <v>0</v>
      </c>
      <c r="D31" s="32">
        <f>D20-SUM(D25:D30)</f>
        <v>0</v>
      </c>
      <c r="F31" s="66" t="s">
        <v>30</v>
      </c>
      <c r="G31" s="67"/>
      <c r="H31" s="67"/>
      <c r="I31" s="25">
        <v>13680.81</v>
      </c>
      <c r="K31" s="66" t="s">
        <v>30</v>
      </c>
      <c r="L31" s="67"/>
      <c r="M31" s="67"/>
      <c r="N31" s="25">
        <v>1324.63</v>
      </c>
      <c r="P31" s="66" t="s">
        <v>30</v>
      </c>
      <c r="Q31" s="67"/>
      <c r="R31" s="67"/>
      <c r="S31" s="25">
        <v>4956.4799999999996</v>
      </c>
      <c r="U31" s="66" t="s">
        <v>30</v>
      </c>
      <c r="V31" s="67"/>
      <c r="W31" s="67"/>
      <c r="X31" s="25">
        <v>0</v>
      </c>
      <c r="Z31" s="66" t="s">
        <v>30</v>
      </c>
      <c r="AA31" s="67"/>
      <c r="AB31" s="67"/>
      <c r="AC31" s="25">
        <v>0</v>
      </c>
      <c r="AE31" s="66" t="s">
        <v>30</v>
      </c>
      <c r="AF31" s="67"/>
      <c r="AG31" s="67"/>
      <c r="AH31" s="25">
        <v>0</v>
      </c>
    </row>
    <row r="32" spans="2:34" ht="15" customHeight="1">
      <c r="B32" s="4" t="s">
        <v>5</v>
      </c>
      <c r="C32" s="13">
        <f>SUM(C25:C31)</f>
        <v>1</v>
      </c>
      <c r="D32" s="11">
        <f>SUM(D25:D31)</f>
        <v>19961.919999999998</v>
      </c>
      <c r="F32" s="47" t="s">
        <v>19</v>
      </c>
      <c r="G32" s="48"/>
      <c r="H32" s="48"/>
      <c r="I32" s="19">
        <f>I19-I31</f>
        <v>634319.18999999994</v>
      </c>
      <c r="K32" s="47" t="s">
        <v>19</v>
      </c>
      <c r="L32" s="48"/>
      <c r="M32" s="48"/>
      <c r="N32" s="19">
        <f>N19-N31</f>
        <v>25675.37</v>
      </c>
      <c r="P32" s="47" t="s">
        <v>19</v>
      </c>
      <c r="Q32" s="48"/>
      <c r="R32" s="48"/>
      <c r="S32" s="19">
        <f>S19-S31</f>
        <v>5043.5200000000004</v>
      </c>
      <c r="U32" s="47" t="s">
        <v>19</v>
      </c>
      <c r="V32" s="48"/>
      <c r="W32" s="48"/>
      <c r="X32" s="19">
        <f>X19-X31</f>
        <v>0</v>
      </c>
      <c r="Z32" s="47" t="s">
        <v>19</v>
      </c>
      <c r="AA32" s="48"/>
      <c r="AB32" s="48"/>
      <c r="AC32" s="19">
        <f>AC19-AC31</f>
        <v>0</v>
      </c>
      <c r="AE32" s="47" t="s">
        <v>19</v>
      </c>
      <c r="AF32" s="48"/>
      <c r="AG32" s="48"/>
      <c r="AH32" s="19">
        <f>AH19-AH31</f>
        <v>0</v>
      </c>
    </row>
    <row r="33" spans="2:15">
      <c r="B33" s="40"/>
      <c r="C33" s="13"/>
      <c r="D33" s="38"/>
    </row>
    <row r="34" spans="2:15">
      <c r="B34" s="2"/>
      <c r="C34" s="83" t="str">
        <f>IF(D31=0,"Conciliação ok","Conciliação não ok")</f>
        <v>Conciliação ok</v>
      </c>
      <c r="D34" s="8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2:15">
      <c r="B35" s="2"/>
      <c r="C35" s="45"/>
      <c r="D35" s="45"/>
      <c r="E35" s="35"/>
      <c r="F35" s="35"/>
      <c r="G35" s="36"/>
      <c r="H35" s="36"/>
      <c r="I35" s="36"/>
      <c r="J35" s="36"/>
      <c r="K35" s="36"/>
      <c r="L35" s="36"/>
      <c r="M35" s="36"/>
      <c r="N35" s="36"/>
      <c r="O35" s="36"/>
    </row>
    <row r="36" spans="2:15" ht="15" customHeight="1">
      <c r="B36" s="2"/>
      <c r="C36" s="45"/>
      <c r="D36" s="45"/>
      <c r="E36" s="35"/>
      <c r="F36" s="35"/>
      <c r="G36" s="37"/>
      <c r="H36" s="37"/>
      <c r="I36" s="37"/>
      <c r="J36" s="37"/>
      <c r="K36" s="37"/>
      <c r="L36" s="37"/>
      <c r="M36" s="37"/>
      <c r="N36" s="37"/>
      <c r="O36" s="37"/>
    </row>
    <row r="37" spans="2:15">
      <c r="B37" s="39"/>
      <c r="C37" s="35"/>
      <c r="D37" s="35"/>
      <c r="E37" s="36"/>
      <c r="F37" s="36"/>
    </row>
    <row r="38" spans="2:15">
      <c r="B38" s="85" t="s">
        <v>48</v>
      </c>
      <c r="C38" s="86"/>
      <c r="D38" s="86"/>
      <c r="E38" s="86"/>
      <c r="F38" s="87"/>
    </row>
    <row r="39" spans="2:15">
      <c r="B39" s="88"/>
      <c r="C39" s="89"/>
      <c r="D39" s="89"/>
      <c r="E39" s="89"/>
      <c r="F39" s="90"/>
    </row>
    <row r="40" spans="2:15">
      <c r="B40" s="88"/>
      <c r="C40" s="89"/>
      <c r="D40" s="89"/>
      <c r="E40" s="89"/>
      <c r="F40" s="90"/>
    </row>
    <row r="41" spans="2:15">
      <c r="B41" s="93" t="s">
        <v>47</v>
      </c>
      <c r="C41" s="94"/>
      <c r="D41" s="94"/>
      <c r="E41" s="94"/>
      <c r="F41" s="95"/>
    </row>
    <row r="42" spans="2:15">
      <c r="B42" s="43"/>
      <c r="C42" s="41"/>
      <c r="D42" s="41"/>
      <c r="E42" s="41"/>
      <c r="F42" s="42"/>
    </row>
    <row r="43" spans="2:15" ht="15" customHeight="1">
      <c r="B43" s="88" t="s">
        <v>49</v>
      </c>
      <c r="C43" s="89"/>
      <c r="D43" s="89"/>
      <c r="E43" s="89"/>
      <c r="F43" s="42"/>
    </row>
    <row r="44" spans="2:15">
      <c r="B44" s="91"/>
      <c r="C44" s="92"/>
      <c r="D44" s="92"/>
      <c r="E44" s="92"/>
      <c r="F44" s="44"/>
    </row>
    <row r="45" spans="2:15">
      <c r="B45" s="36"/>
      <c r="C45" s="36"/>
      <c r="D45" s="36"/>
    </row>
    <row r="46" spans="2:15">
      <c r="B46" s="36"/>
    </row>
  </sheetData>
  <sheetProtection sheet="1" objects="1" scenarios="1"/>
  <mergeCells count="128">
    <mergeCell ref="C2:G3"/>
    <mergeCell ref="C34:D34"/>
    <mergeCell ref="B38:F40"/>
    <mergeCell ref="B43:E44"/>
    <mergeCell ref="B41:F41"/>
    <mergeCell ref="AE32:AG32"/>
    <mergeCell ref="F7:I8"/>
    <mergeCell ref="K7:N8"/>
    <mergeCell ref="AE25:AG25"/>
    <mergeCell ref="AE26:AG26"/>
    <mergeCell ref="AE27:AG27"/>
    <mergeCell ref="AE28:AG28"/>
    <mergeCell ref="AE30:AH30"/>
    <mergeCell ref="Z28:AB28"/>
    <mergeCell ref="Z30:AC30"/>
    <mergeCell ref="Z31:AB31"/>
    <mergeCell ref="Z32:AB32"/>
    <mergeCell ref="AE9:AH9"/>
    <mergeCell ref="AE10:AH10"/>
    <mergeCell ref="AG14:AH14"/>
    <mergeCell ref="U7:X8"/>
    <mergeCell ref="Z7:AC8"/>
    <mergeCell ref="AE7:AH8"/>
    <mergeCell ref="U31:W31"/>
    <mergeCell ref="AF15:AF16"/>
    <mergeCell ref="AG15:AH16"/>
    <mergeCell ref="AE18:AH18"/>
    <mergeCell ref="AE19:AG19"/>
    <mergeCell ref="AE20:AG20"/>
    <mergeCell ref="AE21:AG21"/>
    <mergeCell ref="AE22:AG22"/>
    <mergeCell ref="AE23:AG23"/>
    <mergeCell ref="AE24:AG24"/>
    <mergeCell ref="AE31:AG31"/>
    <mergeCell ref="U22:W22"/>
    <mergeCell ref="U23:W23"/>
    <mergeCell ref="U24:W24"/>
    <mergeCell ref="U25:W25"/>
    <mergeCell ref="U32:W32"/>
    <mergeCell ref="Z9:AC9"/>
    <mergeCell ref="Z10:AC10"/>
    <mergeCell ref="AB14:AC14"/>
    <mergeCell ref="AA15:AA16"/>
    <mergeCell ref="AB15:AC16"/>
    <mergeCell ref="Z18:AC18"/>
    <mergeCell ref="Z19:AB19"/>
    <mergeCell ref="Z20:AB20"/>
    <mergeCell ref="Z21:AB21"/>
    <mergeCell ref="Z22:AB22"/>
    <mergeCell ref="Z23:AB23"/>
    <mergeCell ref="Z24:AB24"/>
    <mergeCell ref="Z25:AB25"/>
    <mergeCell ref="Z26:AB26"/>
    <mergeCell ref="Z27:AB27"/>
    <mergeCell ref="U26:W26"/>
    <mergeCell ref="U27:W27"/>
    <mergeCell ref="U28:W28"/>
    <mergeCell ref="U30:X30"/>
    <mergeCell ref="U9:X9"/>
    <mergeCell ref="U10:X10"/>
    <mergeCell ref="W14:X14"/>
    <mergeCell ref="V15:V16"/>
    <mergeCell ref="W15:X16"/>
    <mergeCell ref="U18:X18"/>
    <mergeCell ref="U19:W19"/>
    <mergeCell ref="U20:W20"/>
    <mergeCell ref="U21:W21"/>
    <mergeCell ref="K32:M32"/>
    <mergeCell ref="P9:S9"/>
    <mergeCell ref="P10:S10"/>
    <mergeCell ref="R14:S14"/>
    <mergeCell ref="Q15:Q16"/>
    <mergeCell ref="R15:S16"/>
    <mergeCell ref="P18:S18"/>
    <mergeCell ref="P19:R19"/>
    <mergeCell ref="P20:R20"/>
    <mergeCell ref="P21:R21"/>
    <mergeCell ref="P22:R22"/>
    <mergeCell ref="P23:R23"/>
    <mergeCell ref="P24:R24"/>
    <mergeCell ref="P25:R25"/>
    <mergeCell ref="P26:R26"/>
    <mergeCell ref="P27:R27"/>
    <mergeCell ref="K26:M26"/>
    <mergeCell ref="K27:M27"/>
    <mergeCell ref="K28:M28"/>
    <mergeCell ref="K30:N30"/>
    <mergeCell ref="K31:M31"/>
    <mergeCell ref="P30:S30"/>
    <mergeCell ref="P31:R31"/>
    <mergeCell ref="P32:R32"/>
    <mergeCell ref="B7:D8"/>
    <mergeCell ref="B9:C9"/>
    <mergeCell ref="K9:N9"/>
    <mergeCell ref="P28:R28"/>
    <mergeCell ref="F24:H24"/>
    <mergeCell ref="F25:H25"/>
    <mergeCell ref="F26:H26"/>
    <mergeCell ref="F19:H19"/>
    <mergeCell ref="K10:N10"/>
    <mergeCell ref="M14:N14"/>
    <mergeCell ref="L15:L16"/>
    <mergeCell ref="M15:N16"/>
    <mergeCell ref="K18:N18"/>
    <mergeCell ref="K19:M19"/>
    <mergeCell ref="K20:M20"/>
    <mergeCell ref="K21:M21"/>
    <mergeCell ref="K22:M22"/>
    <mergeCell ref="K23:M23"/>
    <mergeCell ref="K24:M24"/>
    <mergeCell ref="K25:M25"/>
    <mergeCell ref="P7:S8"/>
    <mergeCell ref="F32:H32"/>
    <mergeCell ref="B22:D23"/>
    <mergeCell ref="F9:I9"/>
    <mergeCell ref="F10:I10"/>
    <mergeCell ref="F18:I18"/>
    <mergeCell ref="F21:H21"/>
    <mergeCell ref="F22:H22"/>
    <mergeCell ref="G15:G16"/>
    <mergeCell ref="F30:I30"/>
    <mergeCell ref="F20:H20"/>
    <mergeCell ref="F31:H31"/>
    <mergeCell ref="F27:H27"/>
    <mergeCell ref="F28:H28"/>
    <mergeCell ref="F23:H23"/>
    <mergeCell ref="H14:I14"/>
    <mergeCell ref="H15:I16"/>
  </mergeCells>
  <conditionalFormatting sqref="D11:D19">
    <cfRule type="cellIs" dxfId="12" priority="23" operator="greaterThan">
      <formula>0</formula>
    </cfRule>
  </conditionalFormatting>
  <conditionalFormatting sqref="C11:C19">
    <cfRule type="cellIs" dxfId="11" priority="15" operator="notEqual">
      <formula>0</formula>
    </cfRule>
    <cfRule type="dataBar" priority="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{6B68D8E0-A90B-ED45-960C-53C348BA05E9}</x14:id>
        </ext>
      </extLst>
    </cfRule>
  </conditionalFormatting>
  <conditionalFormatting sqref="C25:C31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{B0D63C9F-715E-CC43-82FF-66E6E8216E04}</x14:id>
        </ext>
      </extLst>
    </cfRule>
  </conditionalFormatting>
  <conditionalFormatting sqref="D25:D30">
    <cfRule type="cellIs" dxfId="10" priority="21" operator="greaterThan">
      <formula>0</formula>
    </cfRule>
  </conditionalFormatting>
  <conditionalFormatting sqref="D31">
    <cfRule type="cellIs" dxfId="9" priority="20" operator="notEqual">
      <formula>0</formula>
    </cfRule>
  </conditionalFormatting>
  <conditionalFormatting sqref="C25:C30">
    <cfRule type="cellIs" dxfId="8" priority="14" operator="notEqual">
      <formula>0</formula>
    </cfRule>
  </conditionalFormatting>
  <conditionalFormatting sqref="I31">
    <cfRule type="cellIs" dxfId="7" priority="13" operator="lessThan">
      <formula>$I$20</formula>
    </cfRule>
  </conditionalFormatting>
  <conditionalFormatting sqref="N31">
    <cfRule type="cellIs" dxfId="6" priority="7" operator="lessThan">
      <formula>$I$20</formula>
    </cfRule>
  </conditionalFormatting>
  <conditionalFormatting sqref="S31">
    <cfRule type="cellIs" dxfId="5" priority="6" operator="lessThan">
      <formula>$I$20</formula>
    </cfRule>
  </conditionalFormatting>
  <conditionalFormatting sqref="X31">
    <cfRule type="cellIs" dxfId="4" priority="5" operator="lessThan">
      <formula>$I$20</formula>
    </cfRule>
  </conditionalFormatting>
  <conditionalFormatting sqref="AC31">
    <cfRule type="cellIs" dxfId="3" priority="4" operator="lessThan">
      <formula>$I$20</formula>
    </cfRule>
  </conditionalFormatting>
  <conditionalFormatting sqref="AH31">
    <cfRule type="cellIs" dxfId="2" priority="3" operator="lessThan">
      <formula>$I$20</formula>
    </cfRule>
  </conditionalFormatting>
  <conditionalFormatting sqref="C34:D36">
    <cfRule type="cellIs" dxfId="1" priority="1" operator="equal">
      <formula>"Conciliação não ok"</formula>
    </cfRule>
    <cfRule type="cellIs" dxfId="0" priority="2" operator="equal">
      <formula>"Conciliação ok"</formula>
    </cfRule>
  </conditionalFormatting>
  <hyperlinks>
    <hyperlink ref="B25" location="F10" display="F10"/>
    <hyperlink ref="B26" location="K10" display="K10"/>
    <hyperlink ref="B27" location="P10" display="P10"/>
    <hyperlink ref="B28" location="U10" display="U10"/>
    <hyperlink ref="B29" location="Z10" display="Z10"/>
    <hyperlink ref="B30" location="AE10" display="AE10"/>
    <hyperlink ref="D30" location="AH31" display="AH31"/>
    <hyperlink ref="D29" location="AC31" display="AC31"/>
    <hyperlink ref="D28" location="X31" display="X31"/>
    <hyperlink ref="D27" location="S31" display="S31"/>
    <hyperlink ref="D26" location="N31" display="N31"/>
    <hyperlink ref="D25" location="I31" display="I31"/>
    <hyperlink ref="L4" r:id="rId1"/>
    <hyperlink ref="L2" r:id="rId2"/>
    <hyperlink ref="L3" r:id="rId3"/>
    <hyperlink ref="B41" r:id="rId4"/>
  </hyperlinks>
  <pageMargins left="0.75" right="0.75" top="1" bottom="1" header="0.5" footer="0.5"/>
  <pageSetup paperSize="9" orientation="portrait" horizontalDpi="4294967292" verticalDpi="4294967292"/>
  <drawing r:id="rId5"/>
  <legacy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68D8E0-A90B-ED45-960C-53C348BA05E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C11:C19</xm:sqref>
        </x14:conditionalFormatting>
        <x14:conditionalFormatting xmlns:xm="http://schemas.microsoft.com/office/excel/2006/main">
          <x14:cfRule type="dataBar" id="{B0D63C9F-715E-CC43-82FF-66E6E8216E0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C25:C31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Dinheiro acumulado</vt:lpstr>
    </vt:vector>
  </TitlesOfParts>
  <Manager/>
  <Company>Goldmap Finanças Pessoais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gerencia de dinheiro acumulado</dc:title>
  <dc:subject>Gerenciamento de dinheiro</dc:subject>
  <dc:creator>Renato Martins</dc:creator>
  <cp:keywords>Dinheiro, Gerenciamento, Investimento, Poupanças</cp:keywords>
  <dc:description>Conheça o goldmap: goldmap.com.br_x000d_Conheça o blog: blog.goldmap.com.br</dc:description>
  <cp:lastModifiedBy>Renato Martins</cp:lastModifiedBy>
  <dcterms:created xsi:type="dcterms:W3CDTF">2016-04-28T13:21:01Z</dcterms:created>
  <dcterms:modified xsi:type="dcterms:W3CDTF">2016-06-18T20:44:57Z</dcterms:modified>
  <cp:category>Finanças</cp:category>
</cp:coreProperties>
</file>